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115" windowHeight="6525" activeTab="1"/>
  </bookViews>
  <sheets>
    <sheet name="07.kolo prezentácia" sheetId="5" r:id="rId1"/>
    <sheet name="07.kolo výsledky " sheetId="6" r:id="rId2"/>
    <sheet name="07.kolo stopky" sheetId="10" r:id="rId3"/>
    <sheet name="DATA_KAT" sheetId="8" r:id="rId4"/>
    <sheet name="Hárok1" sheetId="11" r:id="rId5"/>
    <sheet name="08.kolo výsledky " sheetId="12" r:id="rId6"/>
  </sheets>
  <definedNames>
    <definedName name="_xlnm._FilterDatabase" localSheetId="0" hidden="1">'07.kolo prezentácia'!$A$1:$I$180</definedName>
    <definedName name="_xlnm._FilterDatabase" localSheetId="2" hidden="1">'07.kolo stopky'!$H$1:$K$36</definedName>
    <definedName name="_xlnm._FilterDatabase" localSheetId="1" hidden="1">'07.kolo výsledky '!$A$3:$W$163</definedName>
    <definedName name="_xlnm._FilterDatabase" localSheetId="5" hidden="1">'08.kolo výsledky '!$A$3:$W$46</definedName>
    <definedName name="_xlnm._FilterDatabase" localSheetId="3" hidden="1">DATA_KAT!#REF!</definedName>
    <definedName name="_xlnm._FilterDatabase" localSheetId="4" hidden="1">Hárok1!$A$1:$G$1</definedName>
    <definedName name="Klub" localSheetId="2">#REF!</definedName>
    <definedName name="Klub" localSheetId="5">#REF!</definedName>
    <definedName name="Klub">#REF!</definedName>
    <definedName name="Meno" localSheetId="2">#REF!</definedName>
    <definedName name="Meno" localSheetId="5">#REF!</definedName>
    <definedName name="Meno">#REF!</definedName>
    <definedName name="_xlnm.Print_Area" localSheetId="3">DATA_KAT!#REF!</definedName>
    <definedName name="Priezvisko" localSheetId="2">#REF!</definedName>
    <definedName name="Priezvisko" localSheetId="5">#REF!</definedName>
    <definedName name="Priezvisko">#REF!</definedName>
  </definedNames>
  <calcPr calcId="145621"/>
</workbook>
</file>

<file path=xl/calcChain.xml><?xml version="1.0" encoding="utf-8"?>
<calcChain xmlns="http://schemas.openxmlformats.org/spreadsheetml/2006/main">
  <c r="G88" i="5" l="1"/>
  <c r="D88" i="5"/>
  <c r="G132" i="5"/>
  <c r="D132" i="5"/>
  <c r="G161" i="5"/>
  <c r="D161" i="5"/>
  <c r="G6" i="5"/>
  <c r="D6" i="5"/>
  <c r="G134" i="5"/>
  <c r="D134" i="5"/>
  <c r="W46" i="12" l="1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6" i="12"/>
  <c r="W5" i="12"/>
  <c r="W4" i="12"/>
  <c r="G109" i="5" l="1"/>
  <c r="D109" i="5"/>
  <c r="G3" i="5"/>
  <c r="D3" i="5"/>
  <c r="D93" i="5"/>
  <c r="G93" i="5"/>
  <c r="G40" i="5"/>
  <c r="D40" i="5"/>
  <c r="G87" i="5"/>
  <c r="D87" i="5"/>
  <c r="G20" i="5"/>
  <c r="D20" i="5"/>
  <c r="G9" i="5"/>
  <c r="D9" i="5"/>
  <c r="G36" i="5" l="1"/>
  <c r="D36" i="5"/>
  <c r="G115" i="5"/>
  <c r="D115" i="5"/>
  <c r="G171" i="5"/>
  <c r="D171" i="5"/>
  <c r="G62" i="5"/>
  <c r="D62" i="5"/>
  <c r="G38" i="5"/>
  <c r="D38" i="5"/>
  <c r="G169" i="5"/>
  <c r="D169" i="5"/>
  <c r="G170" i="5"/>
  <c r="D170" i="5"/>
  <c r="B54" i="10" l="1"/>
  <c r="C54" i="10"/>
  <c r="B55" i="10"/>
  <c r="C55" i="10"/>
  <c r="B56" i="10"/>
  <c r="C56" i="10"/>
  <c r="A56" i="10"/>
  <c r="G85" i="5"/>
  <c r="D85" i="5"/>
  <c r="D163" i="5"/>
  <c r="G163" i="5"/>
  <c r="G117" i="5"/>
  <c r="D117" i="5"/>
  <c r="G90" i="5"/>
  <c r="D90" i="5"/>
  <c r="G180" i="5"/>
  <c r="D180" i="5"/>
  <c r="D142" i="5"/>
  <c r="G142" i="5"/>
  <c r="D124" i="6" l="1"/>
  <c r="E124" i="6"/>
  <c r="H124" i="6"/>
  <c r="W124" i="6"/>
  <c r="D125" i="6"/>
  <c r="E125" i="6"/>
  <c r="H125" i="6"/>
  <c r="W125" i="6"/>
  <c r="D126" i="6"/>
  <c r="E126" i="6"/>
  <c r="H126" i="6"/>
  <c r="W126" i="6"/>
  <c r="D127" i="6"/>
  <c r="E127" i="6"/>
  <c r="H127" i="6"/>
  <c r="W127" i="6"/>
  <c r="D128" i="6"/>
  <c r="E128" i="6"/>
  <c r="H128" i="6"/>
  <c r="W128" i="6"/>
  <c r="D129" i="6"/>
  <c r="E129" i="6"/>
  <c r="H129" i="6"/>
  <c r="W129" i="6"/>
  <c r="D130" i="6"/>
  <c r="E130" i="6"/>
  <c r="H130" i="6"/>
  <c r="W130" i="6"/>
  <c r="D131" i="6"/>
  <c r="E131" i="6"/>
  <c r="H131" i="6"/>
  <c r="W131" i="6"/>
  <c r="D132" i="6"/>
  <c r="E132" i="6"/>
  <c r="H132" i="6"/>
  <c r="W132" i="6"/>
  <c r="D133" i="6"/>
  <c r="E133" i="6"/>
  <c r="H133" i="6"/>
  <c r="W133" i="6"/>
  <c r="D134" i="6"/>
  <c r="E134" i="6"/>
  <c r="H134" i="6"/>
  <c r="W134" i="6"/>
  <c r="D135" i="6"/>
  <c r="E135" i="6"/>
  <c r="H135" i="6"/>
  <c r="W135" i="6"/>
  <c r="D136" i="6"/>
  <c r="E136" i="6"/>
  <c r="H136" i="6"/>
  <c r="W136" i="6"/>
  <c r="D137" i="6"/>
  <c r="E137" i="6"/>
  <c r="H137" i="6"/>
  <c r="W137" i="6"/>
  <c r="D138" i="6"/>
  <c r="E138" i="6"/>
  <c r="H138" i="6"/>
  <c r="W138" i="6"/>
  <c r="D139" i="6"/>
  <c r="E139" i="6"/>
  <c r="H139" i="6"/>
  <c r="W139" i="6"/>
  <c r="D140" i="6"/>
  <c r="E140" i="6"/>
  <c r="H140" i="6"/>
  <c r="W140" i="6"/>
  <c r="D141" i="6"/>
  <c r="E141" i="6"/>
  <c r="H141" i="6"/>
  <c r="W141" i="6"/>
  <c r="D142" i="6"/>
  <c r="E142" i="6"/>
  <c r="H142" i="6"/>
  <c r="W142" i="6"/>
  <c r="D143" i="6"/>
  <c r="E143" i="6"/>
  <c r="H143" i="6"/>
  <c r="W143" i="6"/>
  <c r="D144" i="6"/>
  <c r="E144" i="6"/>
  <c r="H144" i="6"/>
  <c r="W144" i="6"/>
  <c r="D145" i="6"/>
  <c r="E145" i="6"/>
  <c r="H145" i="6"/>
  <c r="W145" i="6"/>
  <c r="D146" i="6"/>
  <c r="E146" i="6"/>
  <c r="H146" i="6"/>
  <c r="W146" i="6"/>
  <c r="D147" i="6"/>
  <c r="E147" i="6"/>
  <c r="H147" i="6"/>
  <c r="W147" i="6"/>
  <c r="D148" i="6"/>
  <c r="E148" i="6"/>
  <c r="H148" i="6"/>
  <c r="W148" i="6"/>
  <c r="D149" i="6"/>
  <c r="E149" i="6"/>
  <c r="H149" i="6"/>
  <c r="W149" i="6"/>
  <c r="D150" i="6"/>
  <c r="E150" i="6"/>
  <c r="H150" i="6"/>
  <c r="W150" i="6"/>
  <c r="D151" i="6"/>
  <c r="E151" i="6"/>
  <c r="H151" i="6"/>
  <c r="W151" i="6"/>
  <c r="D152" i="6"/>
  <c r="E152" i="6"/>
  <c r="H152" i="6"/>
  <c r="W152" i="6"/>
  <c r="D153" i="6"/>
  <c r="E153" i="6"/>
  <c r="H153" i="6"/>
  <c r="W153" i="6"/>
  <c r="D154" i="6"/>
  <c r="E154" i="6"/>
  <c r="H154" i="6"/>
  <c r="W154" i="6"/>
  <c r="D155" i="6"/>
  <c r="E155" i="6"/>
  <c r="H155" i="6"/>
  <c r="W155" i="6"/>
  <c r="D156" i="6"/>
  <c r="E156" i="6"/>
  <c r="H156" i="6"/>
  <c r="W156" i="6"/>
  <c r="D157" i="6"/>
  <c r="E157" i="6"/>
  <c r="G157" i="6"/>
  <c r="H157" i="6"/>
  <c r="I157" i="6"/>
  <c r="W157" i="6"/>
  <c r="D158" i="6"/>
  <c r="E158" i="6"/>
  <c r="H158" i="6"/>
  <c r="W158" i="6"/>
  <c r="D159" i="6"/>
  <c r="E159" i="6"/>
  <c r="G159" i="6"/>
  <c r="H159" i="6"/>
  <c r="I159" i="6"/>
  <c r="W159" i="6"/>
  <c r="D160" i="6"/>
  <c r="E160" i="6"/>
  <c r="G160" i="6"/>
  <c r="H160" i="6"/>
  <c r="I160" i="6"/>
  <c r="W160" i="6"/>
  <c r="D161" i="6"/>
  <c r="E161" i="6"/>
  <c r="G161" i="6"/>
  <c r="H161" i="6"/>
  <c r="I161" i="6"/>
  <c r="W161" i="6"/>
  <c r="D162" i="6"/>
  <c r="E162" i="6"/>
  <c r="G162" i="6"/>
  <c r="H162" i="6"/>
  <c r="I162" i="6"/>
  <c r="W162" i="6"/>
  <c r="D163" i="6"/>
  <c r="E163" i="6"/>
  <c r="G163" i="6"/>
  <c r="H163" i="6"/>
  <c r="I163" i="6"/>
  <c r="W163" i="6"/>
  <c r="D84" i="6"/>
  <c r="E84" i="6"/>
  <c r="H84" i="6"/>
  <c r="W84" i="6"/>
  <c r="D85" i="6"/>
  <c r="E85" i="6"/>
  <c r="H85" i="6"/>
  <c r="W85" i="6"/>
  <c r="D86" i="6"/>
  <c r="E86" i="6"/>
  <c r="H86" i="6"/>
  <c r="W86" i="6"/>
  <c r="D87" i="6"/>
  <c r="E87" i="6"/>
  <c r="H87" i="6"/>
  <c r="W87" i="6"/>
  <c r="D88" i="6"/>
  <c r="E88" i="6"/>
  <c r="H88" i="6"/>
  <c r="W88" i="6"/>
  <c r="D89" i="6"/>
  <c r="E89" i="6"/>
  <c r="H89" i="6"/>
  <c r="W89" i="6"/>
  <c r="D90" i="6"/>
  <c r="E90" i="6"/>
  <c r="H90" i="6"/>
  <c r="W90" i="6"/>
  <c r="D91" i="6"/>
  <c r="E91" i="6"/>
  <c r="H91" i="6"/>
  <c r="W91" i="6"/>
  <c r="D92" i="6"/>
  <c r="E92" i="6"/>
  <c r="H92" i="6"/>
  <c r="W92" i="6"/>
  <c r="D93" i="6"/>
  <c r="E93" i="6"/>
  <c r="H93" i="6"/>
  <c r="W93" i="6"/>
  <c r="D94" i="6"/>
  <c r="E94" i="6"/>
  <c r="H94" i="6"/>
  <c r="W94" i="6"/>
  <c r="D95" i="6"/>
  <c r="E95" i="6"/>
  <c r="H95" i="6"/>
  <c r="W95" i="6"/>
  <c r="D96" i="6"/>
  <c r="E96" i="6"/>
  <c r="H96" i="6"/>
  <c r="W96" i="6"/>
  <c r="D97" i="6"/>
  <c r="E97" i="6"/>
  <c r="H97" i="6"/>
  <c r="W97" i="6"/>
  <c r="D98" i="6"/>
  <c r="E98" i="6"/>
  <c r="H98" i="6"/>
  <c r="W98" i="6"/>
  <c r="D99" i="6"/>
  <c r="E99" i="6"/>
  <c r="H99" i="6"/>
  <c r="W99" i="6"/>
  <c r="D100" i="6"/>
  <c r="E100" i="6"/>
  <c r="H100" i="6"/>
  <c r="W100" i="6"/>
  <c r="D101" i="6"/>
  <c r="E101" i="6"/>
  <c r="H101" i="6"/>
  <c r="W101" i="6"/>
  <c r="D102" i="6"/>
  <c r="E102" i="6"/>
  <c r="H102" i="6"/>
  <c r="W102" i="6"/>
  <c r="D103" i="6"/>
  <c r="E103" i="6"/>
  <c r="H103" i="6"/>
  <c r="W103" i="6"/>
  <c r="D104" i="6"/>
  <c r="E104" i="6"/>
  <c r="H104" i="6"/>
  <c r="W104" i="6"/>
  <c r="D105" i="6"/>
  <c r="E105" i="6"/>
  <c r="H105" i="6"/>
  <c r="W105" i="6"/>
  <c r="D106" i="6"/>
  <c r="E106" i="6"/>
  <c r="H106" i="6"/>
  <c r="W106" i="6"/>
  <c r="D107" i="6"/>
  <c r="E107" i="6"/>
  <c r="H107" i="6"/>
  <c r="W107" i="6"/>
  <c r="D108" i="6"/>
  <c r="E108" i="6"/>
  <c r="H108" i="6"/>
  <c r="W108" i="6"/>
  <c r="D109" i="6"/>
  <c r="E109" i="6"/>
  <c r="H109" i="6"/>
  <c r="W109" i="6"/>
  <c r="D110" i="6"/>
  <c r="E110" i="6"/>
  <c r="H110" i="6"/>
  <c r="W110" i="6"/>
  <c r="D111" i="6"/>
  <c r="E111" i="6"/>
  <c r="H111" i="6"/>
  <c r="W111" i="6"/>
  <c r="D112" i="6"/>
  <c r="E112" i="6"/>
  <c r="H112" i="6"/>
  <c r="W112" i="6"/>
  <c r="D113" i="6"/>
  <c r="E113" i="6"/>
  <c r="H113" i="6"/>
  <c r="W113" i="6"/>
  <c r="D114" i="6"/>
  <c r="E114" i="6"/>
  <c r="H114" i="6"/>
  <c r="W114" i="6"/>
  <c r="D115" i="6"/>
  <c r="E115" i="6"/>
  <c r="H115" i="6"/>
  <c r="W115" i="6"/>
  <c r="D116" i="6"/>
  <c r="E116" i="6"/>
  <c r="H116" i="6"/>
  <c r="W116" i="6"/>
  <c r="D117" i="6"/>
  <c r="E117" i="6"/>
  <c r="H117" i="6"/>
  <c r="W117" i="6"/>
  <c r="D118" i="6"/>
  <c r="E118" i="6"/>
  <c r="H118" i="6"/>
  <c r="W118" i="6"/>
  <c r="D119" i="6"/>
  <c r="E119" i="6"/>
  <c r="H119" i="6"/>
  <c r="W119" i="6"/>
  <c r="D120" i="6"/>
  <c r="E120" i="6"/>
  <c r="H120" i="6"/>
  <c r="W120" i="6"/>
  <c r="D121" i="6"/>
  <c r="E121" i="6"/>
  <c r="H121" i="6"/>
  <c r="W121" i="6"/>
  <c r="D122" i="6"/>
  <c r="E122" i="6"/>
  <c r="H122" i="6"/>
  <c r="W122" i="6"/>
  <c r="D123" i="6"/>
  <c r="E123" i="6"/>
  <c r="H123" i="6"/>
  <c r="W123" i="6"/>
  <c r="D54" i="6"/>
  <c r="E54" i="6"/>
  <c r="H54" i="6"/>
  <c r="F54" i="6" l="1"/>
  <c r="X54" i="6" s="1"/>
  <c r="F122" i="6"/>
  <c r="X122" i="6" s="1"/>
  <c r="F120" i="6"/>
  <c r="X120" i="6" s="1"/>
  <c r="F118" i="6"/>
  <c r="X118" i="6" s="1"/>
  <c r="F116" i="6"/>
  <c r="X116" i="6" s="1"/>
  <c r="F115" i="6"/>
  <c r="X115" i="6" s="1"/>
  <c r="F113" i="6"/>
  <c r="X113" i="6" s="1"/>
  <c r="F111" i="6"/>
  <c r="X111" i="6" s="1"/>
  <c r="F109" i="6"/>
  <c r="X109" i="6" s="1"/>
  <c r="F107" i="6"/>
  <c r="X107" i="6" s="1"/>
  <c r="F105" i="6"/>
  <c r="X105" i="6" s="1"/>
  <c r="F103" i="6"/>
  <c r="X103" i="6" s="1"/>
  <c r="F101" i="6"/>
  <c r="X101" i="6" s="1"/>
  <c r="F99" i="6"/>
  <c r="X99" i="6" s="1"/>
  <c r="F97" i="6"/>
  <c r="X97" i="6" s="1"/>
  <c r="F96" i="6"/>
  <c r="X96" i="6" s="1"/>
  <c r="F94" i="6"/>
  <c r="X94" i="6" s="1"/>
  <c r="F92" i="6"/>
  <c r="X92" i="6" s="1"/>
  <c r="F90" i="6"/>
  <c r="X90" i="6" s="1"/>
  <c r="F88" i="6"/>
  <c r="X88" i="6" s="1"/>
  <c r="F86" i="6"/>
  <c r="X86" i="6" s="1"/>
  <c r="F84" i="6"/>
  <c r="X84" i="6" s="1"/>
  <c r="F162" i="6"/>
  <c r="X162" i="6" s="1"/>
  <c r="F160" i="6"/>
  <c r="X160" i="6" s="1"/>
  <c r="F157" i="6"/>
  <c r="X157" i="6" s="1"/>
  <c r="F155" i="6"/>
  <c r="X155" i="6" s="1"/>
  <c r="F153" i="6"/>
  <c r="X153" i="6" s="1"/>
  <c r="F151" i="6"/>
  <c r="X151" i="6" s="1"/>
  <c r="F149" i="6"/>
  <c r="X149" i="6" s="1"/>
  <c r="F147" i="6"/>
  <c r="X147" i="6" s="1"/>
  <c r="F145" i="6"/>
  <c r="X145" i="6" s="1"/>
  <c r="F143" i="6"/>
  <c r="X143" i="6" s="1"/>
  <c r="F139" i="6"/>
  <c r="X139" i="6" s="1"/>
  <c r="F123" i="6"/>
  <c r="X123" i="6" s="1"/>
  <c r="F121" i="6"/>
  <c r="X121" i="6" s="1"/>
  <c r="F119" i="6"/>
  <c r="X119" i="6" s="1"/>
  <c r="F117" i="6"/>
  <c r="X117" i="6" s="1"/>
  <c r="F114" i="6"/>
  <c r="X114" i="6" s="1"/>
  <c r="F112" i="6"/>
  <c r="X112" i="6" s="1"/>
  <c r="F110" i="6"/>
  <c r="X110" i="6" s="1"/>
  <c r="F108" i="6"/>
  <c r="X108" i="6" s="1"/>
  <c r="F106" i="6"/>
  <c r="X106" i="6" s="1"/>
  <c r="F104" i="6"/>
  <c r="X104" i="6" s="1"/>
  <c r="F102" i="6"/>
  <c r="X102" i="6" s="1"/>
  <c r="F100" i="6"/>
  <c r="X100" i="6" s="1"/>
  <c r="F98" i="6"/>
  <c r="X98" i="6" s="1"/>
  <c r="F95" i="6"/>
  <c r="X95" i="6" s="1"/>
  <c r="F93" i="6"/>
  <c r="X93" i="6" s="1"/>
  <c r="F91" i="6"/>
  <c r="X91" i="6" s="1"/>
  <c r="F89" i="6"/>
  <c r="X89" i="6" s="1"/>
  <c r="F87" i="6"/>
  <c r="X87" i="6" s="1"/>
  <c r="F85" i="6"/>
  <c r="X85" i="6" s="1"/>
  <c r="F156" i="6"/>
  <c r="X156" i="6" s="1"/>
  <c r="F154" i="6"/>
  <c r="X154" i="6" s="1"/>
  <c r="F152" i="6"/>
  <c r="X152" i="6" s="1"/>
  <c r="F150" i="6"/>
  <c r="X150" i="6" s="1"/>
  <c r="F148" i="6"/>
  <c r="X148" i="6" s="1"/>
  <c r="F146" i="6"/>
  <c r="X146" i="6" s="1"/>
  <c r="F144" i="6"/>
  <c r="X144" i="6" s="1"/>
  <c r="F142" i="6"/>
  <c r="X142" i="6" s="1"/>
  <c r="F141" i="6"/>
  <c r="X141" i="6" s="1"/>
  <c r="F140" i="6"/>
  <c r="X140" i="6" s="1"/>
  <c r="F138" i="6"/>
  <c r="X138" i="6" s="1"/>
  <c r="F137" i="6"/>
  <c r="X137" i="6" s="1"/>
  <c r="F136" i="6"/>
  <c r="X136" i="6" s="1"/>
  <c r="F135" i="6"/>
  <c r="X135" i="6" s="1"/>
  <c r="F134" i="6"/>
  <c r="X134" i="6" s="1"/>
  <c r="F133" i="6"/>
  <c r="X133" i="6" s="1"/>
  <c r="F132" i="6"/>
  <c r="X132" i="6" s="1"/>
  <c r="F131" i="6"/>
  <c r="X131" i="6" s="1"/>
  <c r="F130" i="6"/>
  <c r="X130" i="6" s="1"/>
  <c r="F129" i="6"/>
  <c r="X129" i="6" s="1"/>
  <c r="F128" i="6"/>
  <c r="X128" i="6" s="1"/>
  <c r="F127" i="6"/>
  <c r="X127" i="6" s="1"/>
  <c r="F126" i="6"/>
  <c r="X126" i="6" s="1"/>
  <c r="F125" i="6"/>
  <c r="X125" i="6" s="1"/>
  <c r="F124" i="6"/>
  <c r="X124" i="6" s="1"/>
  <c r="F161" i="6"/>
  <c r="X161" i="6" s="1"/>
  <c r="F159" i="6"/>
  <c r="X159" i="6" s="1"/>
  <c r="F158" i="6"/>
  <c r="X158" i="6" s="1"/>
  <c r="F163" i="6"/>
  <c r="X163" i="6" s="1"/>
  <c r="G155" i="5"/>
  <c r="I138" i="6" s="1"/>
  <c r="D155" i="5"/>
  <c r="G138" i="6" s="1"/>
  <c r="G14" i="5"/>
  <c r="D14" i="5"/>
  <c r="G15" i="5"/>
  <c r="D15" i="5"/>
  <c r="G133" i="5"/>
  <c r="I118" i="6" s="1"/>
  <c r="D133" i="5"/>
  <c r="G118" i="6" s="1"/>
  <c r="G174" i="5" l="1"/>
  <c r="I152" i="6" s="1"/>
  <c r="D174" i="5"/>
  <c r="G152" i="6" s="1"/>
  <c r="G173" i="5"/>
  <c r="I151" i="6" s="1"/>
  <c r="D173" i="5"/>
  <c r="G151" i="6" s="1"/>
  <c r="G140" i="5"/>
  <c r="I124" i="6" s="1"/>
  <c r="D140" i="5"/>
  <c r="G124" i="6" s="1"/>
  <c r="G106" i="5"/>
  <c r="I95" i="6" s="1"/>
  <c r="D106" i="5"/>
  <c r="G95" i="6" s="1"/>
  <c r="G41" i="5"/>
  <c r="D41" i="5"/>
  <c r="G67" i="5"/>
  <c r="D67" i="5"/>
  <c r="G23" i="5"/>
  <c r="D23" i="5"/>
  <c r="G175" i="5"/>
  <c r="I153" i="6" s="1"/>
  <c r="D175" i="5"/>
  <c r="G153" i="6" s="1"/>
  <c r="G94" i="5"/>
  <c r="D94" i="5"/>
  <c r="D177" i="5"/>
  <c r="G155" i="6" s="1"/>
  <c r="G177" i="5"/>
  <c r="I155" i="6" s="1"/>
  <c r="E17" i="6" l="1"/>
  <c r="W17" i="6"/>
  <c r="E9" i="6"/>
  <c r="H9" i="6"/>
  <c r="W9" i="6"/>
  <c r="E22" i="6"/>
  <c r="W22" i="6"/>
  <c r="E58" i="6"/>
  <c r="W58" i="6"/>
  <c r="E44" i="6"/>
  <c r="W44" i="6"/>
  <c r="E19" i="6"/>
  <c r="W19" i="6"/>
  <c r="E8" i="6"/>
  <c r="W8" i="6"/>
  <c r="E24" i="6"/>
  <c r="W24" i="6"/>
  <c r="E16" i="6"/>
  <c r="W16" i="6"/>
  <c r="E46" i="6"/>
  <c r="W46" i="6"/>
  <c r="D66" i="6"/>
  <c r="E66" i="6"/>
  <c r="H66" i="6"/>
  <c r="W66" i="6"/>
  <c r="D67" i="6"/>
  <c r="E67" i="6"/>
  <c r="H67" i="6"/>
  <c r="W67" i="6"/>
  <c r="D68" i="6"/>
  <c r="E68" i="6"/>
  <c r="H68" i="6"/>
  <c r="W68" i="6"/>
  <c r="D69" i="6"/>
  <c r="E69" i="6"/>
  <c r="H69" i="6"/>
  <c r="W69" i="6"/>
  <c r="D70" i="6"/>
  <c r="E70" i="6"/>
  <c r="H70" i="6"/>
  <c r="W70" i="6"/>
  <c r="D71" i="6"/>
  <c r="E71" i="6"/>
  <c r="H71" i="6"/>
  <c r="W71" i="6"/>
  <c r="D72" i="6"/>
  <c r="E72" i="6"/>
  <c r="H72" i="6"/>
  <c r="W72" i="6"/>
  <c r="D73" i="6"/>
  <c r="E73" i="6"/>
  <c r="H73" i="6"/>
  <c r="W73" i="6"/>
  <c r="D74" i="6"/>
  <c r="E74" i="6"/>
  <c r="H74" i="6"/>
  <c r="W74" i="6"/>
  <c r="D75" i="6"/>
  <c r="E75" i="6"/>
  <c r="H75" i="6"/>
  <c r="W75" i="6"/>
  <c r="D76" i="6"/>
  <c r="E76" i="6"/>
  <c r="H76" i="6"/>
  <c r="W76" i="6"/>
  <c r="D77" i="6"/>
  <c r="E77" i="6"/>
  <c r="H77" i="6"/>
  <c r="W77" i="6"/>
  <c r="D78" i="6"/>
  <c r="E78" i="6"/>
  <c r="H78" i="6"/>
  <c r="W78" i="6"/>
  <c r="D79" i="6"/>
  <c r="E79" i="6"/>
  <c r="H79" i="6"/>
  <c r="W79" i="6"/>
  <c r="D80" i="6"/>
  <c r="E80" i="6"/>
  <c r="H80" i="6"/>
  <c r="W80" i="6"/>
  <c r="D81" i="6"/>
  <c r="E81" i="6"/>
  <c r="H81" i="6"/>
  <c r="W81" i="6"/>
  <c r="D82" i="6"/>
  <c r="E82" i="6"/>
  <c r="H82" i="6"/>
  <c r="W82" i="6"/>
  <c r="D83" i="6"/>
  <c r="E83" i="6"/>
  <c r="H83" i="6"/>
  <c r="W83" i="6"/>
  <c r="E65" i="6"/>
  <c r="W65" i="6"/>
  <c r="E12" i="6"/>
  <c r="H12" i="6"/>
  <c r="W12" i="6"/>
  <c r="G112" i="5"/>
  <c r="D112" i="5"/>
  <c r="F83" i="6" l="1"/>
  <c r="X83" i="6" s="1"/>
  <c r="F81" i="6"/>
  <c r="X81" i="6" s="1"/>
  <c r="F79" i="6"/>
  <c r="X79" i="6" s="1"/>
  <c r="F77" i="6"/>
  <c r="X77" i="6" s="1"/>
  <c r="F74" i="6"/>
  <c r="X74" i="6" s="1"/>
  <c r="F82" i="6"/>
  <c r="X82" i="6" s="1"/>
  <c r="F80" i="6"/>
  <c r="X80" i="6" s="1"/>
  <c r="F78" i="6"/>
  <c r="X78" i="6" s="1"/>
  <c r="F76" i="6"/>
  <c r="X76" i="6" s="1"/>
  <c r="F75" i="6"/>
  <c r="X75" i="6" s="1"/>
  <c r="F73" i="6"/>
  <c r="X73" i="6" s="1"/>
  <c r="F72" i="6"/>
  <c r="X72" i="6" s="1"/>
  <c r="F71" i="6"/>
  <c r="X71" i="6" s="1"/>
  <c r="F70" i="6"/>
  <c r="X70" i="6" s="1"/>
  <c r="F69" i="6"/>
  <c r="X69" i="6" s="1"/>
  <c r="F68" i="6"/>
  <c r="X68" i="6" s="1"/>
  <c r="F67" i="6"/>
  <c r="X67" i="6" s="1"/>
  <c r="F66" i="6"/>
  <c r="X66" i="6" s="1"/>
  <c r="G100" i="6"/>
  <c r="I100" i="6"/>
  <c r="G48" i="5"/>
  <c r="D48" i="5"/>
  <c r="G80" i="6" s="1"/>
  <c r="G47" i="5"/>
  <c r="D47" i="5"/>
  <c r="G78" i="5"/>
  <c r="D78" i="5"/>
  <c r="G164" i="5"/>
  <c r="D164" i="5"/>
  <c r="G58" i="5"/>
  <c r="D58" i="5"/>
  <c r="G57" i="5"/>
  <c r="D57" i="5"/>
  <c r="G120" i="5"/>
  <c r="D120" i="5"/>
  <c r="D2" i="5"/>
  <c r="G107" i="5"/>
  <c r="I96" i="6" s="1"/>
  <c r="D107" i="5"/>
  <c r="G18" i="5"/>
  <c r="D18" i="5"/>
  <c r="G114" i="5"/>
  <c r="D114" i="5"/>
  <c r="G176" i="5"/>
  <c r="I154" i="6" s="1"/>
  <c r="D176" i="5"/>
  <c r="G154" i="6" s="1"/>
  <c r="G105" i="5"/>
  <c r="I94" i="6" s="1"/>
  <c r="D105" i="5"/>
  <c r="G94" i="6" s="1"/>
  <c r="G34" i="5"/>
  <c r="D34" i="5"/>
  <c r="G33" i="5"/>
  <c r="D33" i="5"/>
  <c r="H24" i="6" s="1"/>
  <c r="G27" i="5"/>
  <c r="D27" i="5"/>
  <c r="G89" i="5"/>
  <c r="D89" i="5"/>
  <c r="G74" i="5"/>
  <c r="D74" i="5"/>
  <c r="G52" i="5"/>
  <c r="D52" i="5"/>
  <c r="G179" i="5"/>
  <c r="I158" i="6" s="1"/>
  <c r="D179" i="5"/>
  <c r="G158" i="6" s="1"/>
  <c r="G148" i="5"/>
  <c r="I131" i="6" s="1"/>
  <c r="D148" i="5"/>
  <c r="G131" i="6" s="1"/>
  <c r="G68" i="5"/>
  <c r="D68" i="5"/>
  <c r="G50" i="5"/>
  <c r="D50" i="5"/>
  <c r="G158" i="5"/>
  <c r="I141" i="6" s="1"/>
  <c r="D158" i="5"/>
  <c r="G141" i="6" s="1"/>
  <c r="G100" i="5"/>
  <c r="I89" i="6" s="1"/>
  <c r="D100" i="5"/>
  <c r="G89" i="6" s="1"/>
  <c r="G25" i="5"/>
  <c r="D25" i="5"/>
  <c r="D12" i="5"/>
  <c r="G12" i="5"/>
  <c r="G130" i="5"/>
  <c r="I116" i="6" s="1"/>
  <c r="D130" i="5"/>
  <c r="G116" i="6" s="1"/>
  <c r="G129" i="5"/>
  <c r="I115" i="6" s="1"/>
  <c r="D129" i="5"/>
  <c r="G115" i="6" s="1"/>
  <c r="G39" i="5"/>
  <c r="D39" i="5"/>
  <c r="G153" i="5"/>
  <c r="I136" i="6" s="1"/>
  <c r="D153" i="5"/>
  <c r="G64" i="5"/>
  <c r="D64" i="5"/>
  <c r="G7" i="5"/>
  <c r="D7" i="5"/>
  <c r="G118" i="5"/>
  <c r="I104" i="6" s="1"/>
  <c r="D118" i="5"/>
  <c r="G104" i="6" s="1"/>
  <c r="G145" i="5"/>
  <c r="I128" i="6" s="1"/>
  <c r="D145" i="5"/>
  <c r="G128" i="6" s="1"/>
  <c r="D113" i="5"/>
  <c r="G101" i="6" s="1"/>
  <c r="G113" i="5"/>
  <c r="I101" i="6" s="1"/>
  <c r="G72" i="6" l="1"/>
  <c r="G106" i="6"/>
  <c r="H65" i="6"/>
  <c r="G136" i="6"/>
  <c r="I102" i="6"/>
  <c r="G145" i="6"/>
  <c r="I145" i="6"/>
  <c r="G102" i="6"/>
  <c r="H17" i="6"/>
  <c r="G96" i="6"/>
  <c r="I72" i="6"/>
  <c r="I106" i="6"/>
  <c r="I80" i="6"/>
  <c r="G167" i="5"/>
  <c r="I148" i="6" s="1"/>
  <c r="G77" i="5"/>
  <c r="C43" i="10" l="1"/>
  <c r="C44" i="10"/>
  <c r="D47" i="6"/>
  <c r="E47" i="6"/>
  <c r="H47" i="6"/>
  <c r="W47" i="6"/>
  <c r="D10" i="6"/>
  <c r="E10" i="6"/>
  <c r="W10" i="6"/>
  <c r="D34" i="6"/>
  <c r="E34" i="6"/>
  <c r="H34" i="6"/>
  <c r="W34" i="6"/>
  <c r="D53" i="6"/>
  <c r="E53" i="6"/>
  <c r="W53" i="6"/>
  <c r="D35" i="6"/>
  <c r="E35" i="6"/>
  <c r="W35" i="6"/>
  <c r="D40" i="6"/>
  <c r="E40" i="6"/>
  <c r="H40" i="6"/>
  <c r="W40" i="6"/>
  <c r="E39" i="6"/>
  <c r="H39" i="6"/>
  <c r="W39" i="6"/>
  <c r="G131" i="5"/>
  <c r="I117" i="6" s="1"/>
  <c r="D131" i="5"/>
  <c r="G117" i="6" s="1"/>
  <c r="G59" i="5"/>
  <c r="I54" i="6" s="1"/>
  <c r="D59" i="5"/>
  <c r="G54" i="6" s="1"/>
  <c r="G49" i="5"/>
  <c r="D49" i="5"/>
  <c r="G151" i="5"/>
  <c r="D151" i="5"/>
  <c r="G76" i="5"/>
  <c r="D76" i="5"/>
  <c r="D77" i="5"/>
  <c r="F35" i="6" l="1"/>
  <c r="X35" i="6" s="1"/>
  <c r="F10" i="6"/>
  <c r="X10" i="6" s="1"/>
  <c r="F47" i="6"/>
  <c r="X47" i="6" s="1"/>
  <c r="F40" i="6"/>
  <c r="X40" i="6" s="1"/>
  <c r="F53" i="6"/>
  <c r="X53" i="6" s="1"/>
  <c r="F34" i="6"/>
  <c r="G70" i="6"/>
  <c r="G134" i="6"/>
  <c r="I70" i="6"/>
  <c r="I134" i="6"/>
  <c r="D86" i="5"/>
  <c r="G79" i="6" s="1"/>
  <c r="G86" i="5"/>
  <c r="I79" i="6" s="1"/>
  <c r="G79" i="5"/>
  <c r="D79" i="5"/>
  <c r="D138" i="5"/>
  <c r="G122" i="6" s="1"/>
  <c r="G138" i="5"/>
  <c r="I122" i="6" s="1"/>
  <c r="G160" i="5"/>
  <c r="I143" i="6" s="1"/>
  <c r="D160" i="5"/>
  <c r="G143" i="6" s="1"/>
  <c r="G13" i="5"/>
  <c r="D13" i="5"/>
  <c r="D178" i="5" l="1"/>
  <c r="D172" i="5"/>
  <c r="G150" i="6" s="1"/>
  <c r="D168" i="5"/>
  <c r="G149" i="6" s="1"/>
  <c r="D167" i="5"/>
  <c r="G148" i="6" s="1"/>
  <c r="D166" i="5"/>
  <c r="G147" i="6" s="1"/>
  <c r="D165" i="5"/>
  <c r="G146" i="6" s="1"/>
  <c r="D162" i="5"/>
  <c r="G144" i="6" s="1"/>
  <c r="D159" i="5"/>
  <c r="G142" i="6" s="1"/>
  <c r="D156" i="5"/>
  <c r="G139" i="6" s="1"/>
  <c r="D157" i="5"/>
  <c r="G140" i="6" s="1"/>
  <c r="D154" i="5"/>
  <c r="G137" i="6" s="1"/>
  <c r="D152" i="5"/>
  <c r="G135" i="6" s="1"/>
  <c r="D150" i="5"/>
  <c r="D149" i="5"/>
  <c r="G132" i="6" s="1"/>
  <c r="D147" i="5"/>
  <c r="G130" i="6" s="1"/>
  <c r="D146" i="5"/>
  <c r="G129" i="6" s="1"/>
  <c r="D144" i="5"/>
  <c r="G127" i="6" s="1"/>
  <c r="D143" i="5"/>
  <c r="G126" i="6" s="1"/>
  <c r="D141" i="5"/>
  <c r="D139" i="5"/>
  <c r="G123" i="6" s="1"/>
  <c r="D137" i="5"/>
  <c r="G121" i="6" s="1"/>
  <c r="D136" i="5"/>
  <c r="G120" i="6" s="1"/>
  <c r="D135" i="5"/>
  <c r="G119" i="6" s="1"/>
  <c r="D128" i="5"/>
  <c r="D127" i="5"/>
  <c r="D126" i="5"/>
  <c r="G112" i="6" s="1"/>
  <c r="D125" i="5"/>
  <c r="D124" i="5"/>
  <c r="G110" i="6" s="1"/>
  <c r="D123" i="5"/>
  <c r="D122" i="5"/>
  <c r="D121" i="5"/>
  <c r="G107" i="6" s="1"/>
  <c r="D116" i="5"/>
  <c r="G103" i="6" s="1"/>
  <c r="D111" i="5"/>
  <c r="G99" i="6" s="1"/>
  <c r="D110" i="5"/>
  <c r="D108" i="5"/>
  <c r="G97" i="6" s="1"/>
  <c r="D104" i="5"/>
  <c r="G93" i="6" s="1"/>
  <c r="D103" i="5"/>
  <c r="G92" i="6" s="1"/>
  <c r="D101" i="5"/>
  <c r="G91" i="6" s="1"/>
  <c r="D102" i="5"/>
  <c r="G90" i="6" s="1"/>
  <c r="D99" i="5"/>
  <c r="D98" i="5"/>
  <c r="D97" i="5"/>
  <c r="G86" i="6" s="1"/>
  <c r="D96" i="5"/>
  <c r="G85" i="6" s="1"/>
  <c r="D95" i="5"/>
  <c r="D92" i="5"/>
  <c r="G82" i="6" s="1"/>
  <c r="D91" i="5"/>
  <c r="D119" i="5"/>
  <c r="G105" i="6" s="1"/>
  <c r="D84" i="5"/>
  <c r="G78" i="6" s="1"/>
  <c r="D83" i="5"/>
  <c r="G77" i="6" s="1"/>
  <c r="D82" i="5"/>
  <c r="D81" i="5"/>
  <c r="G75" i="6" s="1"/>
  <c r="D80" i="5"/>
  <c r="G74" i="6" s="1"/>
  <c r="D75" i="5"/>
  <c r="G69" i="6" s="1"/>
  <c r="D73" i="5"/>
  <c r="D72" i="5"/>
  <c r="D71" i="5"/>
  <c r="D70" i="5"/>
  <c r="D69" i="5"/>
  <c r="D66" i="5"/>
  <c r="D65" i="5"/>
  <c r="D63" i="5"/>
  <c r="D61" i="5"/>
  <c r="D60" i="5"/>
  <c r="D56" i="5"/>
  <c r="D55" i="5"/>
  <c r="D54" i="5"/>
  <c r="D53" i="5"/>
  <c r="D51" i="5"/>
  <c r="D46" i="5"/>
  <c r="D45" i="5"/>
  <c r="D44" i="5"/>
  <c r="D43" i="5"/>
  <c r="D42" i="5"/>
  <c r="D37" i="5"/>
  <c r="D35" i="5"/>
  <c r="D32" i="5"/>
  <c r="D31" i="5"/>
  <c r="G73" i="6" s="1"/>
  <c r="D29" i="5"/>
  <c r="D30" i="5"/>
  <c r="G58" i="6" s="1"/>
  <c r="D28" i="5"/>
  <c r="D26" i="5"/>
  <c r="D24" i="5"/>
  <c r="D22" i="5"/>
  <c r="D21" i="5"/>
  <c r="D19" i="5"/>
  <c r="D17" i="5"/>
  <c r="D16" i="5"/>
  <c r="D11" i="5"/>
  <c r="G76" i="6" s="1"/>
  <c r="D10" i="5"/>
  <c r="D8" i="5"/>
  <c r="D5" i="5"/>
  <c r="D4" i="5"/>
  <c r="D62" i="6"/>
  <c r="E62" i="6"/>
  <c r="W62" i="6"/>
  <c r="G172" i="5"/>
  <c r="I150" i="6" s="1"/>
  <c r="G103" i="5"/>
  <c r="I92" i="6" s="1"/>
  <c r="G102" i="5"/>
  <c r="I90" i="6" s="1"/>
  <c r="G53" i="5"/>
  <c r="F62" i="6" l="1"/>
  <c r="X62" i="6" s="1"/>
  <c r="G34" i="6"/>
  <c r="G24" i="6"/>
  <c r="G68" i="6"/>
  <c r="G114" i="6"/>
  <c r="H19" i="6"/>
  <c r="G125" i="6"/>
  <c r="G44" i="6"/>
  <c r="G12" i="6"/>
  <c r="G17" i="6"/>
  <c r="G66" i="6"/>
  <c r="G98" i="6"/>
  <c r="H44" i="6"/>
  <c r="G108" i="6"/>
  <c r="H16" i="6"/>
  <c r="G84" i="6"/>
  <c r="G9" i="6"/>
  <c r="G88" i="6"/>
  <c r="H35" i="6"/>
  <c r="G111" i="6"/>
  <c r="G83" i="6"/>
  <c r="G87" i="6"/>
  <c r="G40" i="6"/>
  <c r="G109" i="6"/>
  <c r="G67" i="6"/>
  <c r="G113" i="6"/>
  <c r="H22" i="6"/>
  <c r="G133" i="6"/>
  <c r="H46" i="6"/>
  <c r="G156" i="6"/>
  <c r="H62" i="6"/>
  <c r="G81" i="6"/>
  <c r="H10" i="6"/>
  <c r="G71" i="6"/>
  <c r="H58" i="6"/>
  <c r="G8" i="6"/>
  <c r="H8" i="6"/>
  <c r="G39" i="6"/>
  <c r="H53" i="6"/>
  <c r="G16" i="6"/>
  <c r="G62" i="6"/>
  <c r="G22" i="6"/>
  <c r="G65" i="6"/>
  <c r="G35" i="6"/>
  <c r="G53" i="6"/>
  <c r="G19" i="6"/>
  <c r="G10" i="6"/>
  <c r="G47" i="6"/>
  <c r="G46" i="6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5" i="10"/>
  <c r="C46" i="10"/>
  <c r="C47" i="10"/>
  <c r="C48" i="10"/>
  <c r="C49" i="10"/>
  <c r="C50" i="10"/>
  <c r="C51" i="10"/>
  <c r="C52" i="10"/>
  <c r="C53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2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G178" i="5"/>
  <c r="I156" i="6" s="1"/>
  <c r="G168" i="5"/>
  <c r="G166" i="5"/>
  <c r="I147" i="6" s="1"/>
  <c r="G165" i="5"/>
  <c r="I146" i="6" s="1"/>
  <c r="G162" i="5"/>
  <c r="I144" i="6" s="1"/>
  <c r="G159" i="5"/>
  <c r="I142" i="6" s="1"/>
  <c r="G156" i="5"/>
  <c r="I139" i="6" s="1"/>
  <c r="G157" i="5"/>
  <c r="I140" i="6" s="1"/>
  <c r="G154" i="5"/>
  <c r="I137" i="6" s="1"/>
  <c r="G152" i="5"/>
  <c r="I135" i="6" s="1"/>
  <c r="G150" i="5"/>
  <c r="I133" i="6" s="1"/>
  <c r="G149" i="5"/>
  <c r="I132" i="6" s="1"/>
  <c r="G147" i="5"/>
  <c r="I130" i="6" s="1"/>
  <c r="G146" i="5"/>
  <c r="I129" i="6" s="1"/>
  <c r="G144" i="5"/>
  <c r="I127" i="6" s="1"/>
  <c r="G143" i="5"/>
  <c r="I126" i="6" s="1"/>
  <c r="G141" i="5"/>
  <c r="I125" i="6" s="1"/>
  <c r="G139" i="5"/>
  <c r="I123" i="6" s="1"/>
  <c r="G137" i="5"/>
  <c r="I121" i="6" s="1"/>
  <c r="G136" i="5"/>
  <c r="I120" i="6" s="1"/>
  <c r="G135" i="5"/>
  <c r="I119" i="6" s="1"/>
  <c r="G128" i="5"/>
  <c r="G127" i="5"/>
  <c r="G126" i="5"/>
  <c r="I112" i="6" s="1"/>
  <c r="G125" i="5"/>
  <c r="I111" i="6" s="1"/>
  <c r="G124" i="5"/>
  <c r="G123" i="5"/>
  <c r="G122" i="5"/>
  <c r="I108" i="6" s="1"/>
  <c r="G121" i="5"/>
  <c r="I107" i="6" s="1"/>
  <c r="G116" i="5"/>
  <c r="I103" i="6" s="1"/>
  <c r="G110" i="5"/>
  <c r="G111" i="5"/>
  <c r="I99" i="6" s="1"/>
  <c r="G108" i="5"/>
  <c r="I97" i="6" s="1"/>
  <c r="G104" i="5"/>
  <c r="I93" i="6" s="1"/>
  <c r="G101" i="5"/>
  <c r="I91" i="6" s="1"/>
  <c r="G99" i="5"/>
  <c r="I88" i="6" s="1"/>
  <c r="G98" i="5"/>
  <c r="G97" i="5"/>
  <c r="I86" i="6" s="1"/>
  <c r="G96" i="5"/>
  <c r="I85" i="6" s="1"/>
  <c r="G95" i="5"/>
  <c r="I84" i="6" s="1"/>
  <c r="G92" i="5"/>
  <c r="G91" i="5"/>
  <c r="G119" i="5"/>
  <c r="I105" i="6" s="1"/>
  <c r="G84" i="5"/>
  <c r="I78" i="6" s="1"/>
  <c r="G83" i="5"/>
  <c r="I77" i="6" s="1"/>
  <c r="G82" i="5"/>
  <c r="G81" i="5"/>
  <c r="I75" i="6" s="1"/>
  <c r="G80" i="5"/>
  <c r="I74" i="6" s="1"/>
  <c r="G75" i="5"/>
  <c r="I69" i="6" s="1"/>
  <c r="G73" i="5"/>
  <c r="G72" i="5"/>
  <c r="G71" i="5"/>
  <c r="G70" i="5"/>
  <c r="G69" i="5"/>
  <c r="G66" i="5"/>
  <c r="G65" i="5"/>
  <c r="G63" i="5"/>
  <c r="G61" i="5"/>
  <c r="G60" i="5"/>
  <c r="G56" i="5"/>
  <c r="G55" i="5"/>
  <c r="G54" i="5"/>
  <c r="G51" i="5"/>
  <c r="G46" i="5"/>
  <c r="I24" i="6" s="1"/>
  <c r="G45" i="5"/>
  <c r="G44" i="5"/>
  <c r="G43" i="5"/>
  <c r="G42" i="5"/>
  <c r="G37" i="5"/>
  <c r="G35" i="5"/>
  <c r="G32" i="5"/>
  <c r="G31" i="5"/>
  <c r="I73" i="6" s="1"/>
  <c r="G29" i="5"/>
  <c r="G30" i="5"/>
  <c r="I58" i="6" s="1"/>
  <c r="G28" i="5"/>
  <c r="G26" i="5"/>
  <c r="G24" i="5"/>
  <c r="G22" i="5"/>
  <c r="G21" i="5"/>
  <c r="G19" i="5"/>
  <c r="G16" i="5"/>
  <c r="G17" i="5"/>
  <c r="G10" i="5"/>
  <c r="G11" i="5"/>
  <c r="I76" i="6" s="1"/>
  <c r="G8" i="5"/>
  <c r="G5" i="5"/>
  <c r="G4" i="5"/>
  <c r="G2" i="5"/>
  <c r="J11" i="6" l="1"/>
  <c r="J29" i="6"/>
  <c r="I12" i="6"/>
  <c r="J127" i="6"/>
  <c r="Y127" i="6" s="1"/>
  <c r="J130" i="6"/>
  <c r="Y130" i="6" s="1"/>
  <c r="J138" i="6"/>
  <c r="Y138" i="6" s="1"/>
  <c r="J146" i="6"/>
  <c r="Y146" i="6" s="1"/>
  <c r="J154" i="6"/>
  <c r="Y154" i="6" s="1"/>
  <c r="J162" i="6"/>
  <c r="Y162" i="6" s="1"/>
  <c r="J84" i="6"/>
  <c r="Y84" i="6" s="1"/>
  <c r="J91" i="6"/>
  <c r="Y91" i="6" s="1"/>
  <c r="J95" i="6"/>
  <c r="Y95" i="6" s="1"/>
  <c r="J99" i="6"/>
  <c r="Y99" i="6" s="1"/>
  <c r="J103" i="6"/>
  <c r="Y103" i="6" s="1"/>
  <c r="J107" i="6"/>
  <c r="Y107" i="6" s="1"/>
  <c r="J111" i="6"/>
  <c r="Y111" i="6" s="1"/>
  <c r="J115" i="6"/>
  <c r="Y115" i="6" s="1"/>
  <c r="J119" i="6"/>
  <c r="Y119" i="6" s="1"/>
  <c r="J123" i="6"/>
  <c r="Y123" i="6" s="1"/>
  <c r="J125" i="6"/>
  <c r="Y125" i="6" s="1"/>
  <c r="J128" i="6"/>
  <c r="Y128" i="6" s="1"/>
  <c r="J131" i="6"/>
  <c r="Y131" i="6" s="1"/>
  <c r="J133" i="6"/>
  <c r="Y133" i="6" s="1"/>
  <c r="J136" i="6"/>
  <c r="Y136" i="6" s="1"/>
  <c r="J139" i="6"/>
  <c r="Y139" i="6" s="1"/>
  <c r="J141" i="6"/>
  <c r="Y141" i="6" s="1"/>
  <c r="J144" i="6"/>
  <c r="Y144" i="6" s="1"/>
  <c r="J147" i="6"/>
  <c r="Y147" i="6" s="1"/>
  <c r="J149" i="6"/>
  <c r="Y149" i="6" s="1"/>
  <c r="J152" i="6"/>
  <c r="Y152" i="6" s="1"/>
  <c r="J155" i="6"/>
  <c r="Y155" i="6" s="1"/>
  <c r="J157" i="6"/>
  <c r="Y157" i="6" s="1"/>
  <c r="J159" i="6"/>
  <c r="Y159" i="6" s="1"/>
  <c r="J160" i="6"/>
  <c r="Y160" i="6" s="1"/>
  <c r="J161" i="6"/>
  <c r="Y161" i="6" s="1"/>
  <c r="J85" i="6"/>
  <c r="Y85" i="6" s="1"/>
  <c r="J88" i="6"/>
  <c r="Y88" i="6" s="1"/>
  <c r="J92" i="6"/>
  <c r="Y92" i="6" s="1"/>
  <c r="J96" i="6"/>
  <c r="Y96" i="6" s="1"/>
  <c r="J100" i="6"/>
  <c r="Y100" i="6" s="1"/>
  <c r="J104" i="6"/>
  <c r="Y104" i="6" s="1"/>
  <c r="J116" i="6"/>
  <c r="Y116" i="6" s="1"/>
  <c r="J134" i="6"/>
  <c r="Y134" i="6" s="1"/>
  <c r="J142" i="6"/>
  <c r="Y142" i="6" s="1"/>
  <c r="J150" i="6"/>
  <c r="Y150" i="6" s="1"/>
  <c r="J156" i="6"/>
  <c r="Y156" i="6" s="1"/>
  <c r="J158" i="6"/>
  <c r="Y158" i="6" s="1"/>
  <c r="J86" i="6"/>
  <c r="Y86" i="6" s="1"/>
  <c r="J89" i="6"/>
  <c r="Y89" i="6" s="1"/>
  <c r="J93" i="6"/>
  <c r="Y93" i="6" s="1"/>
  <c r="J97" i="6"/>
  <c r="Y97" i="6" s="1"/>
  <c r="J101" i="6"/>
  <c r="Y101" i="6" s="1"/>
  <c r="J105" i="6"/>
  <c r="Y105" i="6" s="1"/>
  <c r="J109" i="6"/>
  <c r="Y109" i="6" s="1"/>
  <c r="J113" i="6"/>
  <c r="Y113" i="6" s="1"/>
  <c r="J117" i="6"/>
  <c r="Y117" i="6" s="1"/>
  <c r="J121" i="6"/>
  <c r="Y121" i="6" s="1"/>
  <c r="J124" i="6"/>
  <c r="Y124" i="6" s="1"/>
  <c r="J126" i="6"/>
  <c r="Y126" i="6" s="1"/>
  <c r="J129" i="6"/>
  <c r="Y129" i="6" s="1"/>
  <c r="J132" i="6"/>
  <c r="Y132" i="6" s="1"/>
  <c r="J135" i="6"/>
  <c r="Y135" i="6" s="1"/>
  <c r="J137" i="6"/>
  <c r="Y137" i="6" s="1"/>
  <c r="J140" i="6"/>
  <c r="Y140" i="6" s="1"/>
  <c r="J143" i="6"/>
  <c r="Y143" i="6" s="1"/>
  <c r="J145" i="6"/>
  <c r="Y145" i="6" s="1"/>
  <c r="J148" i="6"/>
  <c r="Y148" i="6" s="1"/>
  <c r="J151" i="6"/>
  <c r="Y151" i="6" s="1"/>
  <c r="J153" i="6"/>
  <c r="Y153" i="6" s="1"/>
  <c r="J163" i="6"/>
  <c r="Y163" i="6" s="1"/>
  <c r="J87" i="6"/>
  <c r="Y87" i="6" s="1"/>
  <c r="J90" i="6"/>
  <c r="Y90" i="6" s="1"/>
  <c r="J94" i="6"/>
  <c r="Y94" i="6" s="1"/>
  <c r="J98" i="6"/>
  <c r="Y98" i="6" s="1"/>
  <c r="J102" i="6"/>
  <c r="Y102" i="6" s="1"/>
  <c r="J106" i="6"/>
  <c r="Y106" i="6" s="1"/>
  <c r="J110" i="6"/>
  <c r="Y110" i="6" s="1"/>
  <c r="J114" i="6"/>
  <c r="Y114" i="6" s="1"/>
  <c r="J118" i="6"/>
  <c r="Y118" i="6" s="1"/>
  <c r="J122" i="6"/>
  <c r="Y122" i="6" s="1"/>
  <c r="J108" i="6"/>
  <c r="Y108" i="6" s="1"/>
  <c r="J112" i="6"/>
  <c r="Y112" i="6" s="1"/>
  <c r="J120" i="6"/>
  <c r="Y120" i="6" s="1"/>
  <c r="I34" i="6"/>
  <c r="I40" i="6"/>
  <c r="I109" i="6"/>
  <c r="I67" i="6"/>
  <c r="I113" i="6"/>
  <c r="I41" i="6"/>
  <c r="I39" i="6"/>
  <c r="I110" i="6"/>
  <c r="I68" i="6"/>
  <c r="I114" i="6"/>
  <c r="I71" i="6"/>
  <c r="I149" i="6"/>
  <c r="I8" i="6"/>
  <c r="I17" i="6"/>
  <c r="I30" i="6"/>
  <c r="I82" i="6"/>
  <c r="I83" i="6"/>
  <c r="I87" i="6"/>
  <c r="I66" i="6"/>
  <c r="I98" i="6"/>
  <c r="J54" i="6"/>
  <c r="Y54" i="6" s="1"/>
  <c r="J64" i="6"/>
  <c r="J66" i="6"/>
  <c r="Y66" i="6" s="1"/>
  <c r="J65" i="6"/>
  <c r="I44" i="6"/>
  <c r="I56" i="6"/>
  <c r="I46" i="6"/>
  <c r="I22" i="6"/>
  <c r="I65" i="6"/>
  <c r="I35" i="6"/>
  <c r="I53" i="6"/>
  <c r="I19" i="6"/>
  <c r="I10" i="6"/>
  <c r="I9" i="6"/>
  <c r="I21" i="6"/>
  <c r="I16" i="6"/>
  <c r="I38" i="6"/>
  <c r="I48" i="6"/>
  <c r="I81" i="6"/>
  <c r="J17" i="6"/>
  <c r="J9" i="6"/>
  <c r="J44" i="6"/>
  <c r="J19" i="6"/>
  <c r="J24" i="6"/>
  <c r="J16" i="6"/>
  <c r="J68" i="6"/>
  <c r="Y68" i="6" s="1"/>
  <c r="J69" i="6"/>
  <c r="Y69" i="6" s="1"/>
  <c r="J76" i="6"/>
  <c r="Y76" i="6" s="1"/>
  <c r="J77" i="6"/>
  <c r="Y77" i="6" s="1"/>
  <c r="J79" i="6"/>
  <c r="Y79" i="6" s="1"/>
  <c r="J80" i="6"/>
  <c r="Y80" i="6" s="1"/>
  <c r="J12" i="6"/>
  <c r="J58" i="6"/>
  <c r="J46" i="6"/>
  <c r="J72" i="6"/>
  <c r="Y72" i="6" s="1"/>
  <c r="J75" i="6"/>
  <c r="Y75" i="6" s="1"/>
  <c r="J81" i="6"/>
  <c r="Y81" i="6" s="1"/>
  <c r="J67" i="6"/>
  <c r="Y67" i="6" s="1"/>
  <c r="J71" i="6"/>
  <c r="Y71" i="6" s="1"/>
  <c r="J74" i="6"/>
  <c r="Y74" i="6" s="1"/>
  <c r="J82" i="6"/>
  <c r="Y82" i="6" s="1"/>
  <c r="J83" i="6"/>
  <c r="Y83" i="6" s="1"/>
  <c r="J22" i="6"/>
  <c r="J8" i="6"/>
  <c r="J70" i="6"/>
  <c r="Y70" i="6" s="1"/>
  <c r="J73" i="6"/>
  <c r="Y73" i="6" s="1"/>
  <c r="J78" i="6"/>
  <c r="Y78" i="6" s="1"/>
  <c r="J59" i="6"/>
  <c r="I4" i="6"/>
  <c r="I18" i="6"/>
  <c r="I45" i="6"/>
  <c r="I62" i="6"/>
  <c r="I55" i="6"/>
  <c r="I47" i="6"/>
  <c r="I7" i="6"/>
  <c r="J61" i="6"/>
  <c r="J23" i="6"/>
  <c r="K23" i="6" s="1"/>
  <c r="J60" i="6"/>
  <c r="J63" i="6"/>
  <c r="J43" i="6"/>
  <c r="J37" i="6"/>
  <c r="J30" i="6"/>
  <c r="J26" i="6"/>
  <c r="J13" i="6"/>
  <c r="J36" i="6"/>
  <c r="J4" i="6"/>
  <c r="J49" i="6"/>
  <c r="J55" i="6"/>
  <c r="J7" i="6"/>
  <c r="J33" i="6"/>
  <c r="J28" i="6"/>
  <c r="J56" i="6"/>
  <c r="J14" i="6"/>
  <c r="J38" i="6"/>
  <c r="J20" i="6"/>
  <c r="J5" i="6"/>
  <c r="J62" i="6"/>
  <c r="K62" i="6" s="1"/>
  <c r="J32" i="6"/>
  <c r="L32" i="6" s="1"/>
  <c r="J21" i="6"/>
  <c r="J51" i="6"/>
  <c r="J52" i="6"/>
  <c r="J25" i="6"/>
  <c r="J53" i="6"/>
  <c r="Y53" i="6" s="1"/>
  <c r="J35" i="6"/>
  <c r="Y35" i="6" s="1"/>
  <c r="J40" i="6"/>
  <c r="Y40" i="6" s="1"/>
  <c r="J39" i="6"/>
  <c r="J47" i="6"/>
  <c r="Y47" i="6" s="1"/>
  <c r="J10" i="6"/>
  <c r="Y10" i="6" s="1"/>
  <c r="J34" i="6"/>
  <c r="J15" i="6"/>
  <c r="J6" i="6"/>
  <c r="J42" i="6"/>
  <c r="J41" i="6"/>
  <c r="J27" i="6"/>
  <c r="J18" i="6"/>
  <c r="J45" i="6"/>
  <c r="J57" i="6"/>
  <c r="J48" i="6"/>
  <c r="I61" i="6"/>
  <c r="I27" i="6"/>
  <c r="I63" i="6"/>
  <c r="I25" i="6"/>
  <c r="I57" i="6"/>
  <c r="I42" i="6"/>
  <c r="I11" i="6"/>
  <c r="I23" i="6"/>
  <c r="I49" i="6"/>
  <c r="I31" i="6"/>
  <c r="I20" i="6"/>
  <c r="I26" i="6"/>
  <c r="I51" i="6"/>
  <c r="I28" i="6"/>
  <c r="I6" i="6"/>
  <c r="I36" i="6"/>
  <c r="I13" i="6"/>
  <c r="I52" i="6"/>
  <c r="I29" i="6"/>
  <c r="I15" i="6"/>
  <c r="I37" i="6"/>
  <c r="I32" i="6"/>
  <c r="I5" i="6"/>
  <c r="I14" i="6"/>
  <c r="I43" i="6"/>
  <c r="I59" i="6"/>
  <c r="I33" i="6"/>
  <c r="I60" i="6"/>
  <c r="I64" i="6"/>
  <c r="I50" i="6"/>
  <c r="J50" i="6"/>
  <c r="J31" i="6"/>
  <c r="Y62" i="6" l="1"/>
  <c r="L47" i="6"/>
  <c r="K118" i="6"/>
  <c r="L118" i="6"/>
  <c r="L87" i="6"/>
  <c r="K87" i="6"/>
  <c r="L137" i="6"/>
  <c r="K137" i="6"/>
  <c r="L113" i="6"/>
  <c r="K113" i="6"/>
  <c r="K158" i="6"/>
  <c r="L158" i="6"/>
  <c r="K96" i="6"/>
  <c r="L96" i="6"/>
  <c r="K155" i="6"/>
  <c r="L155" i="6"/>
  <c r="L133" i="6"/>
  <c r="K133" i="6"/>
  <c r="K107" i="6"/>
  <c r="L107" i="6"/>
  <c r="K146" i="6"/>
  <c r="L146" i="6"/>
  <c r="K114" i="6"/>
  <c r="L114" i="6"/>
  <c r="K163" i="6"/>
  <c r="L163" i="6"/>
  <c r="K135" i="6"/>
  <c r="L135" i="6"/>
  <c r="L109" i="6"/>
  <c r="K109" i="6"/>
  <c r="L93" i="6"/>
  <c r="K93" i="6"/>
  <c r="K116" i="6"/>
  <c r="L116" i="6"/>
  <c r="K92" i="6"/>
  <c r="L92" i="6"/>
  <c r="L160" i="6"/>
  <c r="K160" i="6"/>
  <c r="L152" i="6"/>
  <c r="K152" i="6"/>
  <c r="L141" i="6"/>
  <c r="K141" i="6"/>
  <c r="K131" i="6"/>
  <c r="L131" i="6"/>
  <c r="K119" i="6"/>
  <c r="L119" i="6"/>
  <c r="K103" i="6"/>
  <c r="L103" i="6"/>
  <c r="L84" i="6"/>
  <c r="K84" i="6"/>
  <c r="K138" i="6"/>
  <c r="L138" i="6"/>
  <c r="K108" i="6"/>
  <c r="L108" i="6"/>
  <c r="K110" i="6"/>
  <c r="L110" i="6"/>
  <c r="K94" i="6"/>
  <c r="L94" i="6"/>
  <c r="L153" i="6"/>
  <c r="K153" i="6"/>
  <c r="K143" i="6"/>
  <c r="L143" i="6"/>
  <c r="L132" i="6"/>
  <c r="K132" i="6"/>
  <c r="L121" i="6"/>
  <c r="K121" i="6"/>
  <c r="L105" i="6"/>
  <c r="K105" i="6"/>
  <c r="L89" i="6"/>
  <c r="K89" i="6"/>
  <c r="K150" i="6"/>
  <c r="L150" i="6"/>
  <c r="K104" i="6"/>
  <c r="L104" i="6"/>
  <c r="L88" i="6"/>
  <c r="K88" i="6"/>
  <c r="K159" i="6"/>
  <c r="L159" i="6"/>
  <c r="L149" i="6"/>
  <c r="K149" i="6"/>
  <c r="K139" i="6"/>
  <c r="L139" i="6"/>
  <c r="L128" i="6"/>
  <c r="K128" i="6"/>
  <c r="K115" i="6"/>
  <c r="L115" i="6"/>
  <c r="K99" i="6"/>
  <c r="L99" i="6"/>
  <c r="K162" i="6"/>
  <c r="L162" i="6"/>
  <c r="K130" i="6"/>
  <c r="L130" i="6"/>
  <c r="K120" i="6"/>
  <c r="L120" i="6"/>
  <c r="K102" i="6"/>
  <c r="L102" i="6"/>
  <c r="L148" i="6"/>
  <c r="K148" i="6"/>
  <c r="K126" i="6"/>
  <c r="L126" i="6"/>
  <c r="L97" i="6"/>
  <c r="K97" i="6"/>
  <c r="K134" i="6"/>
  <c r="L134" i="6"/>
  <c r="L161" i="6"/>
  <c r="K161" i="6"/>
  <c r="L144" i="6"/>
  <c r="K144" i="6"/>
  <c r="K123" i="6"/>
  <c r="L123" i="6"/>
  <c r="L91" i="6"/>
  <c r="K91" i="6"/>
  <c r="K112" i="6"/>
  <c r="L112" i="6"/>
  <c r="K98" i="6"/>
  <c r="L98" i="6"/>
  <c r="L145" i="6"/>
  <c r="K145" i="6"/>
  <c r="K124" i="6"/>
  <c r="L124" i="6"/>
  <c r="L156" i="6"/>
  <c r="K156" i="6"/>
  <c r="K122" i="6"/>
  <c r="L122" i="6"/>
  <c r="K106" i="6"/>
  <c r="L106" i="6"/>
  <c r="K90" i="6"/>
  <c r="L90" i="6"/>
  <c r="K151" i="6"/>
  <c r="L151" i="6"/>
  <c r="L140" i="6"/>
  <c r="K140" i="6"/>
  <c r="L129" i="6"/>
  <c r="K129" i="6"/>
  <c r="L117" i="6"/>
  <c r="K117" i="6"/>
  <c r="L101" i="6"/>
  <c r="K101" i="6"/>
  <c r="K86" i="6"/>
  <c r="L86" i="6"/>
  <c r="K142" i="6"/>
  <c r="L142" i="6"/>
  <c r="K100" i="6"/>
  <c r="L100" i="6"/>
  <c r="L85" i="6"/>
  <c r="K85" i="6"/>
  <c r="L157" i="6"/>
  <c r="K157" i="6"/>
  <c r="K147" i="6"/>
  <c r="L147" i="6"/>
  <c r="L136" i="6"/>
  <c r="K136" i="6"/>
  <c r="L125" i="6"/>
  <c r="K125" i="6"/>
  <c r="K111" i="6"/>
  <c r="L111" i="6"/>
  <c r="K95" i="6"/>
  <c r="L95" i="6"/>
  <c r="K154" i="6"/>
  <c r="L154" i="6"/>
  <c r="K127" i="6"/>
  <c r="L127" i="6"/>
  <c r="L54" i="6"/>
  <c r="K54" i="6"/>
  <c r="L73" i="6"/>
  <c r="K73" i="6"/>
  <c r="L66" i="6"/>
  <c r="K66" i="6"/>
  <c r="L72" i="6"/>
  <c r="K72" i="6"/>
  <c r="L69" i="6"/>
  <c r="K69" i="6"/>
  <c r="L70" i="6"/>
  <c r="K70" i="6"/>
  <c r="L79" i="6"/>
  <c r="K79" i="6"/>
  <c r="L44" i="6"/>
  <c r="K44" i="6"/>
  <c r="K78" i="6"/>
  <c r="L78" i="6"/>
  <c r="K22" i="6"/>
  <c r="L22" i="6"/>
  <c r="L71" i="6"/>
  <c r="K71" i="6"/>
  <c r="K75" i="6"/>
  <c r="L75" i="6"/>
  <c r="K12" i="6"/>
  <c r="L12" i="6"/>
  <c r="L76" i="6"/>
  <c r="K76" i="6"/>
  <c r="L24" i="6"/>
  <c r="K24" i="6"/>
  <c r="L17" i="6"/>
  <c r="K17" i="6"/>
  <c r="L83" i="6"/>
  <c r="K83" i="6"/>
  <c r="L80" i="6"/>
  <c r="K80" i="6"/>
  <c r="L19" i="6"/>
  <c r="K19" i="6"/>
  <c r="L82" i="6"/>
  <c r="K82" i="6"/>
  <c r="L65" i="6"/>
  <c r="K65" i="6"/>
  <c r="L46" i="6"/>
  <c r="K46" i="6"/>
  <c r="L68" i="6"/>
  <c r="K68" i="6"/>
  <c r="K8" i="6"/>
  <c r="L8" i="6"/>
  <c r="L74" i="6"/>
  <c r="K74" i="6"/>
  <c r="L67" i="6"/>
  <c r="K67" i="6"/>
  <c r="L81" i="6"/>
  <c r="K81" i="6"/>
  <c r="K58" i="6"/>
  <c r="L58" i="6"/>
  <c r="L77" i="6"/>
  <c r="K77" i="6"/>
  <c r="L16" i="6"/>
  <c r="K16" i="6"/>
  <c r="L9" i="6"/>
  <c r="K9" i="6"/>
  <c r="L62" i="6"/>
  <c r="L10" i="6"/>
  <c r="K10" i="6"/>
  <c r="K35" i="6"/>
  <c r="L35" i="6"/>
  <c r="K39" i="6"/>
  <c r="L39" i="6"/>
  <c r="K34" i="6"/>
  <c r="L34" i="6"/>
  <c r="L40" i="6"/>
  <c r="K40" i="6"/>
  <c r="K47" i="6"/>
  <c r="K53" i="6"/>
  <c r="L53" i="6"/>
  <c r="D63" i="6"/>
  <c r="E63" i="6"/>
  <c r="G63" i="6"/>
  <c r="H63" i="6"/>
  <c r="D37" i="6"/>
  <c r="E37" i="6"/>
  <c r="G37" i="6"/>
  <c r="H37" i="6"/>
  <c r="D26" i="6"/>
  <c r="E26" i="6"/>
  <c r="G26" i="6"/>
  <c r="H26" i="6"/>
  <c r="D45" i="6"/>
  <c r="E45" i="6"/>
  <c r="G45" i="6"/>
  <c r="H45" i="6"/>
  <c r="D55" i="6"/>
  <c r="E55" i="6"/>
  <c r="G55" i="6"/>
  <c r="H55" i="6"/>
  <c r="D5" i="6"/>
  <c r="E5" i="6"/>
  <c r="G5" i="6"/>
  <c r="H5" i="6"/>
  <c r="D57" i="6"/>
  <c r="E57" i="6"/>
  <c r="G57" i="6"/>
  <c r="H57" i="6"/>
  <c r="D43" i="6"/>
  <c r="E43" i="6"/>
  <c r="G43" i="6"/>
  <c r="H43" i="6"/>
  <c r="D49" i="6"/>
  <c r="E49" i="6"/>
  <c r="G49" i="6"/>
  <c r="H49" i="6"/>
  <c r="D52" i="6"/>
  <c r="E52" i="6"/>
  <c r="G52" i="6"/>
  <c r="H52" i="6"/>
  <c r="D27" i="6"/>
  <c r="E27" i="6"/>
  <c r="G27" i="6"/>
  <c r="H27" i="6"/>
  <c r="D11" i="6"/>
  <c r="E11" i="6"/>
  <c r="G11" i="6"/>
  <c r="H11" i="6"/>
  <c r="D32" i="6"/>
  <c r="E32" i="6"/>
  <c r="G32" i="6"/>
  <c r="H32" i="6"/>
  <c r="D59" i="6"/>
  <c r="E59" i="6"/>
  <c r="G59" i="6"/>
  <c r="H59" i="6"/>
  <c r="D64" i="6"/>
  <c r="E64" i="6"/>
  <c r="G64" i="6"/>
  <c r="H64" i="6"/>
  <c r="D28" i="6"/>
  <c r="E28" i="6"/>
  <c r="G28" i="6"/>
  <c r="H28" i="6"/>
  <c r="D13" i="6"/>
  <c r="E13" i="6"/>
  <c r="G13" i="6"/>
  <c r="H13" i="6"/>
  <c r="D30" i="6"/>
  <c r="E30" i="6"/>
  <c r="G30" i="6"/>
  <c r="H30" i="6"/>
  <c r="D21" i="6"/>
  <c r="E21" i="6"/>
  <c r="G21" i="6"/>
  <c r="H21" i="6"/>
  <c r="D31" i="6"/>
  <c r="E31" i="6"/>
  <c r="G31" i="6"/>
  <c r="H31" i="6"/>
  <c r="D7" i="6"/>
  <c r="E7" i="6"/>
  <c r="G7" i="6"/>
  <c r="H7" i="6"/>
  <c r="D56" i="6"/>
  <c r="E56" i="6"/>
  <c r="G56" i="6"/>
  <c r="H56" i="6"/>
  <c r="D42" i="6"/>
  <c r="E42" i="6"/>
  <c r="G42" i="6"/>
  <c r="H42" i="6"/>
  <c r="D23" i="6"/>
  <c r="E23" i="6"/>
  <c r="G23" i="6"/>
  <c r="H23" i="6"/>
  <c r="D60" i="6"/>
  <c r="E60" i="6"/>
  <c r="G60" i="6"/>
  <c r="H60" i="6"/>
  <c r="D15" i="6"/>
  <c r="E15" i="6"/>
  <c r="G15" i="6"/>
  <c r="H15" i="6"/>
  <c r="D4" i="6"/>
  <c r="E4" i="6"/>
  <c r="G4" i="6"/>
  <c r="H4" i="6"/>
  <c r="D48" i="6"/>
  <c r="E48" i="6"/>
  <c r="G48" i="6"/>
  <c r="H48" i="6"/>
  <c r="D51" i="6"/>
  <c r="E51" i="6"/>
  <c r="G51" i="6"/>
  <c r="H51" i="6"/>
  <c r="D61" i="6"/>
  <c r="E61" i="6"/>
  <c r="G61" i="6"/>
  <c r="H61" i="6"/>
  <c r="D18" i="6"/>
  <c r="E18" i="6"/>
  <c r="G18" i="6"/>
  <c r="H18" i="6"/>
  <c r="D29" i="6"/>
  <c r="E29" i="6"/>
  <c r="G29" i="6"/>
  <c r="H29" i="6"/>
  <c r="D50" i="6"/>
  <c r="E50" i="6"/>
  <c r="G50" i="6"/>
  <c r="H50" i="6"/>
  <c r="D38" i="6"/>
  <c r="E38" i="6"/>
  <c r="G38" i="6"/>
  <c r="H38" i="6"/>
  <c r="D14" i="6"/>
  <c r="E14" i="6"/>
  <c r="G14" i="6"/>
  <c r="H14" i="6"/>
  <c r="D36" i="6"/>
  <c r="E36" i="6"/>
  <c r="G36" i="6"/>
  <c r="H36" i="6"/>
  <c r="D6" i="6"/>
  <c r="E6" i="6"/>
  <c r="G6" i="6"/>
  <c r="H6" i="6"/>
  <c r="D25" i="6"/>
  <c r="E25" i="6"/>
  <c r="G25" i="6"/>
  <c r="H25" i="6"/>
  <c r="D41" i="6"/>
  <c r="E41" i="6"/>
  <c r="G41" i="6"/>
  <c r="H41" i="6"/>
  <c r="D20" i="6"/>
  <c r="E20" i="6"/>
  <c r="G20" i="6"/>
  <c r="H20" i="6"/>
  <c r="H33" i="6"/>
  <c r="G33" i="6"/>
  <c r="E33" i="6"/>
  <c r="D33" i="6"/>
  <c r="K36" i="6"/>
  <c r="L36" i="6"/>
  <c r="W36" i="6"/>
  <c r="K6" i="6"/>
  <c r="L6" i="6"/>
  <c r="W6" i="6"/>
  <c r="K25" i="6"/>
  <c r="L25" i="6"/>
  <c r="W25" i="6"/>
  <c r="K41" i="6"/>
  <c r="L41" i="6"/>
  <c r="W41" i="6"/>
  <c r="K20" i="6"/>
  <c r="L20" i="6"/>
  <c r="W20" i="6"/>
  <c r="F41" i="6" l="1"/>
  <c r="X41" i="6" s="1"/>
  <c r="Y41" i="6" s="1"/>
  <c r="F25" i="6"/>
  <c r="X25" i="6" s="1"/>
  <c r="Y25" i="6" s="1"/>
  <c r="F36" i="6"/>
  <c r="X36" i="6" s="1"/>
  <c r="Y36" i="6" s="1"/>
  <c r="F38" i="6"/>
  <c r="F29" i="6"/>
  <c r="F61" i="6"/>
  <c r="X61" i="6" s="1"/>
  <c r="Y61" i="6" s="1"/>
  <c r="F51" i="6"/>
  <c r="X51" i="6" s="1"/>
  <c r="Y51" i="6" s="1"/>
  <c r="F4" i="6"/>
  <c r="F60" i="6"/>
  <c r="X60" i="6" s="1"/>
  <c r="Y60" i="6" s="1"/>
  <c r="F42" i="6"/>
  <c r="X42" i="6" s="1"/>
  <c r="Y42" i="6" s="1"/>
  <c r="F7" i="6"/>
  <c r="X7" i="6" s="1"/>
  <c r="Y7" i="6" s="1"/>
  <c r="F33" i="6"/>
  <c r="X33" i="6" s="1"/>
  <c r="Y33" i="6" s="1"/>
  <c r="F20" i="6"/>
  <c r="X20" i="6" s="1"/>
  <c r="Y20" i="6" s="1"/>
  <c r="F6" i="6"/>
  <c r="F14" i="6"/>
  <c r="F50" i="6"/>
  <c r="X50" i="6" s="1"/>
  <c r="Y50" i="6" s="1"/>
  <c r="F18" i="6"/>
  <c r="X18" i="6" s="1"/>
  <c r="Y18" i="6" s="1"/>
  <c r="F48" i="6"/>
  <c r="X48" i="6" s="1"/>
  <c r="Y48" i="6" s="1"/>
  <c r="F15" i="6"/>
  <c r="F23" i="6"/>
  <c r="F56" i="6"/>
  <c r="X56" i="6" s="1"/>
  <c r="Y56" i="6" s="1"/>
  <c r="F31" i="6"/>
  <c r="X31" i="6" s="1"/>
  <c r="Y31" i="6" s="1"/>
  <c r="F21" i="6"/>
  <c r="F30" i="6"/>
  <c r="F13" i="6"/>
  <c r="X13" i="6" s="1"/>
  <c r="Y13" i="6" s="1"/>
  <c r="F28" i="6"/>
  <c r="F64" i="6"/>
  <c r="X64" i="6" s="1"/>
  <c r="Y64" i="6" s="1"/>
  <c r="F59" i="6"/>
  <c r="X59" i="6" s="1"/>
  <c r="Y59" i="6" s="1"/>
  <c r="F32" i="6"/>
  <c r="X32" i="6" s="1"/>
  <c r="Y32" i="6" s="1"/>
  <c r="F11" i="6"/>
  <c r="X11" i="6" s="1"/>
  <c r="Y11" i="6" s="1"/>
  <c r="F27" i="6"/>
  <c r="F52" i="6"/>
  <c r="X52" i="6" s="1"/>
  <c r="Y52" i="6" s="1"/>
  <c r="F49" i="6"/>
  <c r="X49" i="6" s="1"/>
  <c r="Y49" i="6" s="1"/>
  <c r="F43" i="6"/>
  <c r="X43" i="6" s="1"/>
  <c r="Y43" i="6" s="1"/>
  <c r="F57" i="6"/>
  <c r="X57" i="6" s="1"/>
  <c r="Y57" i="6" s="1"/>
  <c r="F5" i="6"/>
  <c r="X5" i="6" s="1"/>
  <c r="Y5" i="6" s="1"/>
  <c r="F55" i="6"/>
  <c r="X55" i="6" s="1"/>
  <c r="Y55" i="6" s="1"/>
  <c r="F45" i="6"/>
  <c r="X45" i="6" s="1"/>
  <c r="Y45" i="6" s="1"/>
  <c r="F26" i="6"/>
  <c r="X26" i="6" s="1"/>
  <c r="Y26" i="6" s="1"/>
  <c r="F37" i="6"/>
  <c r="F63" i="6"/>
  <c r="X63" i="6" s="1"/>
  <c r="Y63" i="6" s="1"/>
  <c r="K5" i="6"/>
  <c r="L5" i="6"/>
  <c r="W5" i="6"/>
  <c r="K15" i="6"/>
  <c r="L15" i="6"/>
  <c r="W15" i="6"/>
  <c r="K64" i="6"/>
  <c r="L64" i="6"/>
  <c r="W64" i="6"/>
  <c r="K4" i="6"/>
  <c r="L4" i="6"/>
  <c r="W4" i="6"/>
  <c r="X28" i="6" l="1"/>
  <c r="Y28" i="6" s="1"/>
  <c r="L33" i="6"/>
  <c r="L18" i="6"/>
  <c r="L60" i="6"/>
  <c r="L28" i="6"/>
  <c r="L45" i="6"/>
  <c r="L50" i="6"/>
  <c r="L31" i="6"/>
  <c r="L61" i="6"/>
  <c r="L63" i="6"/>
  <c r="L26" i="6"/>
  <c r="L42" i="6"/>
  <c r="L27" i="6"/>
  <c r="L48" i="6"/>
  <c r="L56" i="6"/>
  <c r="L14" i="6"/>
  <c r="L38" i="6"/>
  <c r="L43" i="6"/>
  <c r="L59" i="6"/>
  <c r="L55" i="6"/>
  <c r="L29" i="6"/>
  <c r="L49" i="6"/>
  <c r="L23" i="6"/>
  <c r="L37" i="6"/>
  <c r="L57" i="6"/>
  <c r="L30" i="6"/>
  <c r="L52" i="6"/>
  <c r="L7" i="6"/>
  <c r="L11" i="6"/>
  <c r="L13" i="6"/>
  <c r="L21" i="6"/>
  <c r="L51" i="6"/>
  <c r="K33" i="6"/>
  <c r="K18" i="6"/>
  <c r="K60" i="6"/>
  <c r="K32" i="6"/>
  <c r="K28" i="6"/>
  <c r="K45" i="6"/>
  <c r="K50" i="6"/>
  <c r="K31" i="6"/>
  <c r="K61" i="6"/>
  <c r="K63" i="6"/>
  <c r="K26" i="6"/>
  <c r="K42" i="6"/>
  <c r="K27" i="6"/>
  <c r="K48" i="6"/>
  <c r="K56" i="6"/>
  <c r="K14" i="6"/>
  <c r="K38" i="6"/>
  <c r="K43" i="6"/>
  <c r="K59" i="6"/>
  <c r="K55" i="6"/>
  <c r="K29" i="6"/>
  <c r="K49" i="6"/>
  <c r="K37" i="6"/>
  <c r="K57" i="6"/>
  <c r="K30" i="6"/>
  <c r="K52" i="6"/>
  <c r="K7" i="6"/>
  <c r="K11" i="6"/>
  <c r="K13" i="6"/>
  <c r="K21" i="6"/>
  <c r="K51" i="6"/>
  <c r="W33" i="6" l="1"/>
  <c r="W38" i="6"/>
  <c r="W57" i="6"/>
  <c r="W56" i="6"/>
  <c r="W14" i="6"/>
  <c r="W27" i="6"/>
  <c r="W7" i="6"/>
  <c r="W60" i="6"/>
  <c r="W11" i="6"/>
  <c r="W26" i="6"/>
  <c r="W32" i="6"/>
  <c r="W42" i="6"/>
  <c r="W37" i="6"/>
  <c r="W48" i="6"/>
  <c r="W55" i="6"/>
  <c r="W31" i="6"/>
  <c r="W30" i="6"/>
  <c r="W49" i="6"/>
  <c r="W51" i="6"/>
  <c r="W52" i="6"/>
  <c r="W21" i="6"/>
  <c r="W43" i="6"/>
  <c r="W63" i="6"/>
  <c r="W61" i="6"/>
  <c r="W28" i="6"/>
  <c r="W45" i="6"/>
  <c r="W50" i="6"/>
  <c r="W29" i="6"/>
  <c r="W23" i="6"/>
  <c r="W13" i="6"/>
  <c r="W18" i="6"/>
  <c r="W59" i="6"/>
  <c r="D12" i="6"/>
  <c r="F12" i="6" s="1"/>
  <c r="D65" i="6"/>
  <c r="F65" i="6" s="1"/>
  <c r="X65" i="6" s="1"/>
  <c r="Y65" i="6" s="1"/>
  <c r="D46" i="6"/>
  <c r="F46" i="6" s="1"/>
  <c r="X46" i="6" s="1"/>
  <c r="Y46" i="6" s="1"/>
  <c r="D16" i="6"/>
  <c r="F16" i="6" s="1"/>
  <c r="D24" i="6"/>
  <c r="F24" i="6" s="1"/>
  <c r="D8" i="6"/>
  <c r="F8" i="6" s="1"/>
  <c r="D19" i="6"/>
  <c r="F19" i="6" s="1"/>
  <c r="X19" i="6" s="1"/>
  <c r="Y19" i="6" s="1"/>
  <c r="D44" i="6"/>
  <c r="F44" i="6" s="1"/>
  <c r="X44" i="6" s="1"/>
  <c r="Y44" i="6" s="1"/>
  <c r="D58" i="6"/>
  <c r="F58" i="6" s="1"/>
  <c r="X58" i="6" s="1"/>
  <c r="Y58" i="6" s="1"/>
  <c r="D22" i="6"/>
  <c r="F22" i="6" s="1"/>
  <c r="X22" i="6" s="1"/>
  <c r="Y22" i="6" s="1"/>
  <c r="D9" i="6"/>
  <c r="F9" i="6" s="1"/>
  <c r="D17" i="6"/>
  <c r="F17" i="6" s="1"/>
  <c r="D39" i="6"/>
  <c r="F39" i="6" s="1"/>
  <c r="X39" i="6" s="1"/>
  <c r="Y39" i="6" s="1"/>
</calcChain>
</file>

<file path=xl/sharedStrings.xml><?xml version="1.0" encoding="utf-8"?>
<sst xmlns="http://schemas.openxmlformats.org/spreadsheetml/2006/main" count="1382" uniqueCount="678">
  <si>
    <t>štartovné číslo</t>
  </si>
  <si>
    <t>meno</t>
  </si>
  <si>
    <t>priezvisko</t>
  </si>
  <si>
    <t>ročník</t>
  </si>
  <si>
    <t>KAT</t>
  </si>
  <si>
    <t>Dušan</t>
  </si>
  <si>
    <t>Jozef</t>
  </si>
  <si>
    <t>Ján</t>
  </si>
  <si>
    <t>Hrčka</t>
  </si>
  <si>
    <t>Horné Naštice</t>
  </si>
  <si>
    <t>Števica</t>
  </si>
  <si>
    <t>Miroslav</t>
  </si>
  <si>
    <t>Podlucký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</si>
  <si>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</si>
  <si>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</si>
  <si>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</si>
  <si>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</si>
  <si>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</si>
  <si>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</si>
  <si>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</si>
  <si>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</si>
  <si>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Filip</t>
  </si>
  <si>
    <t>Pokrývka</t>
  </si>
  <si>
    <t>Trenčín</t>
  </si>
  <si>
    <t>Ferdinand</t>
  </si>
  <si>
    <t>Husár</t>
  </si>
  <si>
    <t>Anton</t>
  </si>
  <si>
    <t>Igaz</t>
  </si>
  <si>
    <t>Biskupice</t>
  </si>
  <si>
    <t>Nina</t>
  </si>
  <si>
    <t>Vavrová</t>
  </si>
  <si>
    <t>body 5.kolo</t>
  </si>
  <si>
    <t>body 4.kolo</t>
  </si>
  <si>
    <t>body 3.kolo</t>
  </si>
  <si>
    <t>body 6.kolo</t>
  </si>
  <si>
    <t>body 7.kolo</t>
  </si>
  <si>
    <t>Mária</t>
  </si>
  <si>
    <t>Stanovičová</t>
  </si>
  <si>
    <t>Boris</t>
  </si>
  <si>
    <t>Göndöč</t>
  </si>
  <si>
    <t>Kašička</t>
  </si>
  <si>
    <t>Marián</t>
  </si>
  <si>
    <t>Giertl</t>
  </si>
  <si>
    <t>Kristián</t>
  </si>
  <si>
    <t>Pavol</t>
  </si>
  <si>
    <t>Grňo</t>
  </si>
  <si>
    <t>Brezolupy</t>
  </si>
  <si>
    <t>body 8.kolo</t>
  </si>
  <si>
    <t>poradie</t>
  </si>
  <si>
    <t>Michal</t>
  </si>
  <si>
    <t>Kudla</t>
  </si>
  <si>
    <t>Samuel</t>
  </si>
  <si>
    <t>Karas</t>
  </si>
  <si>
    <t>Dubnička</t>
  </si>
  <si>
    <t>Drahomír</t>
  </si>
  <si>
    <t>Čierna Lehota</t>
  </si>
  <si>
    <t>body 9.kolo</t>
  </si>
  <si>
    <t>Adamkovič</t>
  </si>
  <si>
    <t>Stanislav</t>
  </si>
  <si>
    <t>Kobida</t>
  </si>
  <si>
    <t>Andrej</t>
  </si>
  <si>
    <t>Vlček</t>
  </si>
  <si>
    <t>Milan</t>
  </si>
  <si>
    <t>Barbora</t>
  </si>
  <si>
    <t>body 10.kolo</t>
  </si>
  <si>
    <t>Ka t e g ó r i e :</t>
  </si>
  <si>
    <t>Bod o v a n i e :</t>
  </si>
  <si>
    <t>14. - počet účastníkov : 1 bod</t>
  </si>
  <si>
    <t>Muži B ( 1 9 8 3 - 1 9 7 4 )</t>
  </si>
  <si>
    <t>Muži C ( 1 9 7 3 - 1 9 6 4 )</t>
  </si>
  <si>
    <t>Muži D ( 1 9 6 3 - 1 9 5 4 )</t>
  </si>
  <si>
    <t>Muži E ( 1 9 5 3 - s t a r š í )</t>
  </si>
  <si>
    <t>Ženy A ( 1 9 9 8 - 1 9 7 4 )</t>
  </si>
  <si>
    <t>Ženy B ( 1 9 7 3 - s t a r š i e )</t>
  </si>
  <si>
    <t>Muži A ( 1 9 9 8 - 1 9 8 4 )</t>
  </si>
  <si>
    <t>1. miesto : 2 0 b o d o v</t>
  </si>
  <si>
    <t>2. miesto : 1 7 b o d o v</t>
  </si>
  <si>
    <t>3. miesto : 1 4 b o d o v</t>
  </si>
  <si>
    <t>4. miesto : 1 2 b o d o v</t>
  </si>
  <si>
    <t>5. miesto : 1 0 b o d o v</t>
  </si>
  <si>
    <t>6. miesto : 9 b o d o v</t>
  </si>
  <si>
    <t>7. miesto : 8 b o d o v</t>
  </si>
  <si>
    <t>8. miesto : 7 b o d o v</t>
  </si>
  <si>
    <t>9. miesto : 6 b o d o v</t>
  </si>
  <si>
    <t>10. miesto : 5 b o d o v</t>
  </si>
  <si>
    <t>13. miesto : 2 b o d y</t>
  </si>
  <si>
    <t>12. miesto : 3 b o d y</t>
  </si>
  <si>
    <t>11. miesto : 4 b o d y</t>
  </si>
  <si>
    <t>Čachtice</t>
  </si>
  <si>
    <t>Antal</t>
  </si>
  <si>
    <t>Doskočilová</t>
  </si>
  <si>
    <t>Bánovce nad Bebravou</t>
  </si>
  <si>
    <t>Žitná Radiša</t>
  </si>
  <si>
    <t>Tomáš</t>
  </si>
  <si>
    <t>Makiš</t>
  </si>
  <si>
    <t>Partizánske</t>
  </si>
  <si>
    <t>Pšenek</t>
  </si>
  <si>
    <t>Ivan</t>
  </si>
  <si>
    <t>Dubnica nad Váhom</t>
  </si>
  <si>
    <t>Emília</t>
  </si>
  <si>
    <t>Pšeneková</t>
  </si>
  <si>
    <t>Vančo</t>
  </si>
  <si>
    <t>Jakub</t>
  </si>
  <si>
    <t>CK aluplast TEAM</t>
  </si>
  <si>
    <t>Marčeková</t>
  </si>
  <si>
    <t>Silvia</t>
  </si>
  <si>
    <t>Omšenie</t>
  </si>
  <si>
    <t>Červenka</t>
  </si>
  <si>
    <t>Štefan</t>
  </si>
  <si>
    <t>Varga</t>
  </si>
  <si>
    <t>Patrik</t>
  </si>
  <si>
    <t>Dvorec</t>
  </si>
  <si>
    <t>Vaclaviaková</t>
  </si>
  <si>
    <t>Prievidza</t>
  </si>
  <si>
    <t>Ryban</t>
  </si>
  <si>
    <t>Adrián</t>
  </si>
  <si>
    <t>Šípka</t>
  </si>
  <si>
    <t>Dávid</t>
  </si>
  <si>
    <t>Uhrovec</t>
  </si>
  <si>
    <t>Radovan</t>
  </si>
  <si>
    <t>Bolfa</t>
  </si>
  <si>
    <t>via LS</t>
  </si>
  <si>
    <t>Hluchová</t>
  </si>
  <si>
    <t>Henrieta</t>
  </si>
  <si>
    <t>Prusy</t>
  </si>
  <si>
    <t>Oprchal</t>
  </si>
  <si>
    <t>Kundala</t>
  </si>
  <si>
    <t>Veľké Bielice</t>
  </si>
  <si>
    <t>Bauer</t>
  </si>
  <si>
    <t>Ostratice</t>
  </si>
  <si>
    <t>Gunda</t>
  </si>
  <si>
    <t>Kanianka</t>
  </si>
  <si>
    <t>Peter</t>
  </si>
  <si>
    <t>Minarovič</t>
  </si>
  <si>
    <t>Podpera</t>
  </si>
  <si>
    <t>Milada</t>
  </si>
  <si>
    <t>Bitarovský</t>
  </si>
  <si>
    <t>Kristína</t>
  </si>
  <si>
    <t>Sládeček</t>
  </si>
  <si>
    <t>Benjamín</t>
  </si>
  <si>
    <t>Marek</t>
  </si>
  <si>
    <t>Pšenák</t>
  </si>
  <si>
    <t>ᴓ čas na 1000m</t>
  </si>
  <si>
    <t>* vlož hodnoty zo súboru "vysledky 01,kolo,txt"</t>
  </si>
  <si>
    <t>Benko</t>
  </si>
  <si>
    <t>Martin</t>
  </si>
  <si>
    <t>Juraj</t>
  </si>
  <si>
    <t>Lipárová</t>
  </si>
  <si>
    <t>Svetlana</t>
  </si>
  <si>
    <t>Kluvánková</t>
  </si>
  <si>
    <t>Mihalička</t>
  </si>
  <si>
    <t>Makový</t>
  </si>
  <si>
    <t>Hupka</t>
  </si>
  <si>
    <t>Timotej</t>
  </si>
  <si>
    <t>Branislav</t>
  </si>
  <si>
    <t>Filo</t>
  </si>
  <si>
    <t>Rybany</t>
  </si>
  <si>
    <t>Radoslav</t>
  </si>
  <si>
    <t>Gráč</t>
  </si>
  <si>
    <t>Duchyňa</t>
  </si>
  <si>
    <t>Korec</t>
  </si>
  <si>
    <t>Kuruc</t>
  </si>
  <si>
    <t>Chocholná</t>
  </si>
  <si>
    <t>Žatko</t>
  </si>
  <si>
    <t>Szabo</t>
  </si>
  <si>
    <t>Trenčianska Teplá</t>
  </si>
  <si>
    <t>Norbert</t>
  </si>
  <si>
    <t>Schmikal</t>
  </si>
  <si>
    <t>Podlužany</t>
  </si>
  <si>
    <t>Javorský</t>
  </si>
  <si>
    <t>Ďuračka</t>
  </si>
  <si>
    <t>Ladislav</t>
  </si>
  <si>
    <t>Mariš</t>
  </si>
  <si>
    <t>Struhár</t>
  </si>
  <si>
    <t>Kolo 37</t>
  </si>
  <si>
    <t>Kolo 36</t>
  </si>
  <si>
    <t>Kolo 35</t>
  </si>
  <si>
    <t>Kolo 34</t>
  </si>
  <si>
    <t>Kolo 33</t>
  </si>
  <si>
    <t>Kolo 32</t>
  </si>
  <si>
    <t>Kolo 31</t>
  </si>
  <si>
    <t>Kolo 30</t>
  </si>
  <si>
    <t>Kolo 29</t>
  </si>
  <si>
    <t>Kolo 28</t>
  </si>
  <si>
    <t>Kolo 27</t>
  </si>
  <si>
    <t>Kolo 26</t>
  </si>
  <si>
    <t>Kolo 25</t>
  </si>
  <si>
    <t>Kolo 24</t>
  </si>
  <si>
    <t>Kolo 23</t>
  </si>
  <si>
    <t>Kolo 22</t>
  </si>
  <si>
    <t>Kolo 21</t>
  </si>
  <si>
    <t>Kolo 20</t>
  </si>
  <si>
    <t>Kolo 19</t>
  </si>
  <si>
    <t>Kolo 18</t>
  </si>
  <si>
    <t>Kolo 17</t>
  </si>
  <si>
    <t>Kolo 16</t>
  </si>
  <si>
    <t>Kolo 15</t>
  </si>
  <si>
    <t>Kolo 14</t>
  </si>
  <si>
    <t>Kolo 13</t>
  </si>
  <si>
    <t>Kolo 12</t>
  </si>
  <si>
    <t>Kolo 11</t>
  </si>
  <si>
    <t>Kolo 10</t>
  </si>
  <si>
    <t>Blaho</t>
  </si>
  <si>
    <t>Drahoslav</t>
  </si>
  <si>
    <t>Masarik</t>
  </si>
  <si>
    <t>Rudolf</t>
  </si>
  <si>
    <t>Sopko</t>
  </si>
  <si>
    <t>Masaryk</t>
  </si>
  <si>
    <t>Lisý</t>
  </si>
  <si>
    <t>Adam</t>
  </si>
  <si>
    <t>Teodor</t>
  </si>
  <si>
    <t>Marko</t>
  </si>
  <si>
    <t>Kolo 42</t>
  </si>
  <si>
    <t>Kolo 41</t>
  </si>
  <si>
    <t>Kolo 40</t>
  </si>
  <si>
    <t>Kolo 39</t>
  </si>
  <si>
    <t>Kolo 38</t>
  </si>
  <si>
    <t>Zuzana</t>
  </si>
  <si>
    <t>Horňáková</t>
  </si>
  <si>
    <t>Bučko</t>
  </si>
  <si>
    <t>Bakalárová</t>
  </si>
  <si>
    <t>Veronika</t>
  </si>
  <si>
    <t>Mikloš</t>
  </si>
  <si>
    <t>Janáč</t>
  </si>
  <si>
    <t>Dobrotka</t>
  </si>
  <si>
    <t>Malé Bedzany</t>
  </si>
  <si>
    <t>Hruboš</t>
  </si>
  <si>
    <t>Talaba</t>
  </si>
  <si>
    <t>Erik</t>
  </si>
  <si>
    <t>Srnec</t>
  </si>
  <si>
    <t>Kolo 9</t>
  </si>
  <si>
    <t>Kolo 8</t>
  </si>
  <si>
    <t>Kolo 7</t>
  </si>
  <si>
    <t>Kolo 6</t>
  </si>
  <si>
    <t>Kolo 5</t>
  </si>
  <si>
    <t>Kolo 4</t>
  </si>
  <si>
    <t>Kolo 3</t>
  </si>
  <si>
    <t>Kolo 2</t>
  </si>
  <si>
    <t>Kolo 1</t>
  </si>
  <si>
    <t>Beneš</t>
  </si>
  <si>
    <t>Schwarzbacher</t>
  </si>
  <si>
    <t>Slatina nad Bebravou</t>
  </si>
  <si>
    <t>Petriska</t>
  </si>
  <si>
    <t>Horné Ozorovce</t>
  </si>
  <si>
    <t>Christofi</t>
  </si>
  <si>
    <t>Mikoláš</t>
  </si>
  <si>
    <t>Monika</t>
  </si>
  <si>
    <t>Domovcová</t>
  </si>
  <si>
    <t>Králik</t>
  </si>
  <si>
    <t>Jana</t>
  </si>
  <si>
    <t>Masariková</t>
  </si>
  <si>
    <t>Katarína</t>
  </si>
  <si>
    <t>Kategórie</t>
  </si>
  <si>
    <t>Muži A</t>
  </si>
  <si>
    <t xml:space="preserve">Od </t>
  </si>
  <si>
    <t>Do</t>
  </si>
  <si>
    <t>HOBBY</t>
  </si>
  <si>
    <t>Muži B</t>
  </si>
  <si>
    <t>Muži C</t>
  </si>
  <si>
    <t>Muži D</t>
  </si>
  <si>
    <t>Muži E</t>
  </si>
  <si>
    <t>Ženy A</t>
  </si>
  <si>
    <t>Ženy B</t>
  </si>
  <si>
    <t>Poradie</t>
  </si>
  <si>
    <t>Počet bodov</t>
  </si>
  <si>
    <t>pohlavie</t>
  </si>
  <si>
    <t>m</t>
  </si>
  <si>
    <t>ž</t>
  </si>
  <si>
    <t>Čas v cieli</t>
  </si>
  <si>
    <t>Štartovné číslo</t>
  </si>
  <si>
    <t>Čas na predchádzajúceho</t>
  </si>
  <si>
    <t>Holý</t>
  </si>
  <si>
    <t>David</t>
  </si>
  <si>
    <t>Vyhnička</t>
  </si>
  <si>
    <t>Beluša</t>
  </si>
  <si>
    <t>klub</t>
  </si>
  <si>
    <t>mesto</t>
  </si>
  <si>
    <t>ATLANTICA SportAction</t>
  </si>
  <si>
    <t>Žabokreky nad Nitrou</t>
  </si>
  <si>
    <t>Hruboš Team</t>
  </si>
  <si>
    <t>Trnava</t>
  </si>
  <si>
    <t>AŠK Slavia</t>
  </si>
  <si>
    <t>Londýn</t>
  </si>
  <si>
    <t>OSTRIX</t>
  </si>
  <si>
    <t>Štvorlístok</t>
  </si>
  <si>
    <t>Fair Play Sport</t>
  </si>
  <si>
    <t>Gymnázium</t>
  </si>
  <si>
    <t>Piaristické gymnázium F. Hanáka</t>
  </si>
  <si>
    <t>KRB</t>
  </si>
  <si>
    <t>Banská Bystrica</t>
  </si>
  <si>
    <t>TRIAN ŠK UMB</t>
  </si>
  <si>
    <t>Byttherm</t>
  </si>
  <si>
    <t>Kolo 43</t>
  </si>
  <si>
    <t>Bezák</t>
  </si>
  <si>
    <t>ELUN</t>
  </si>
  <si>
    <t>Trebichavská</t>
  </si>
  <si>
    <t>Michaela</t>
  </si>
  <si>
    <t>Rosenbergová</t>
  </si>
  <si>
    <t>Kožová</t>
  </si>
  <si>
    <t>Lenka</t>
  </si>
  <si>
    <t>Kyselica</t>
  </si>
  <si>
    <t>BIN</t>
  </si>
  <si>
    <t>Oliver</t>
  </si>
  <si>
    <t>Košč</t>
  </si>
  <si>
    <t>Sýkora</t>
  </si>
  <si>
    <t>Hanková</t>
  </si>
  <si>
    <t>Hudec</t>
  </si>
  <si>
    <t>Porubský</t>
  </si>
  <si>
    <t>Jogging klub</t>
  </si>
  <si>
    <t>Kolo 44</t>
  </si>
  <si>
    <t>LKW Komponenten</t>
  </si>
  <si>
    <t>Matej</t>
  </si>
  <si>
    <t>Mikuš</t>
  </si>
  <si>
    <t>Slopovský</t>
  </si>
  <si>
    <t>Néč Lapinová</t>
  </si>
  <si>
    <t>Néč</t>
  </si>
  <si>
    <t>Bartoš</t>
  </si>
  <si>
    <t>Bystričany</t>
  </si>
  <si>
    <t>Chudá</t>
  </si>
  <si>
    <t>AK Baník</t>
  </si>
  <si>
    <t>Ševčík</t>
  </si>
  <si>
    <t>Galata</t>
  </si>
  <si>
    <t>Polčin</t>
  </si>
  <si>
    <t>Vladimír</t>
  </si>
  <si>
    <t>Ondrej</t>
  </si>
  <si>
    <t>Bereš</t>
  </si>
  <si>
    <t>Darmo</t>
  </si>
  <si>
    <t>Chynorany</t>
  </si>
  <si>
    <t>Lukáš</t>
  </si>
  <si>
    <t>Masár</t>
  </si>
  <si>
    <t>Denisa</t>
  </si>
  <si>
    <t>Švikruhová</t>
  </si>
  <si>
    <t>Harčavík</t>
  </si>
  <si>
    <t>Janigová</t>
  </si>
  <si>
    <t>Staňová</t>
  </si>
  <si>
    <t>Adriana</t>
  </si>
  <si>
    <t>Žilková</t>
  </si>
  <si>
    <t>Hodeková</t>
  </si>
  <si>
    <t>Nadežda</t>
  </si>
  <si>
    <t>Koníček</t>
  </si>
  <si>
    <t>Drietoma</t>
  </si>
  <si>
    <t>Letko</t>
  </si>
  <si>
    <t>Trenčianske Stankovce</t>
  </si>
  <si>
    <t>Dohňanský</t>
  </si>
  <si>
    <t>Duleba</t>
  </si>
  <si>
    <t>VKP</t>
  </si>
  <si>
    <t>Matejka</t>
  </si>
  <si>
    <t>xRoad</t>
  </si>
  <si>
    <t>Zaťko</t>
  </si>
  <si>
    <t>Mikušová</t>
  </si>
  <si>
    <t>Karin</t>
  </si>
  <si>
    <t>Ľutov</t>
  </si>
  <si>
    <t>Ľubomír</t>
  </si>
  <si>
    <t>3athletics</t>
  </si>
  <si>
    <t>Matejovič</t>
  </si>
  <si>
    <t>CTK Viking</t>
  </si>
  <si>
    <t>ŠHOK</t>
  </si>
  <si>
    <t>Obušek</t>
  </si>
  <si>
    <t>Hudák</t>
  </si>
  <si>
    <t>Hudáková</t>
  </si>
  <si>
    <t>Jitka</t>
  </si>
  <si>
    <t>Valová</t>
  </si>
  <si>
    <t>Kováč</t>
  </si>
  <si>
    <t>Gyüttment</t>
  </si>
  <si>
    <t>Šišov</t>
  </si>
  <si>
    <t>Sokol</t>
  </si>
  <si>
    <t>UMYTEP</t>
  </si>
  <si>
    <t>Zemek</t>
  </si>
  <si>
    <t>Igor</t>
  </si>
  <si>
    <t>Táňa</t>
  </si>
  <si>
    <t>Machačová</t>
  </si>
  <si>
    <t>Bratislava</t>
  </si>
  <si>
    <t>Zachar</t>
  </si>
  <si>
    <t>Cidorík</t>
  </si>
  <si>
    <t>Jaroslav</t>
  </si>
  <si>
    <t>Janiga</t>
  </si>
  <si>
    <t>Gerbel</t>
  </si>
  <si>
    <t>Veľké Chlievany</t>
  </si>
  <si>
    <t>Selešová</t>
  </si>
  <si>
    <t>Výškrabka</t>
  </si>
  <si>
    <t>Nitrianske Rudno</t>
  </si>
  <si>
    <t>BK</t>
  </si>
  <si>
    <t>FTVŠ UK</t>
  </si>
  <si>
    <t>Pršo</t>
  </si>
  <si>
    <t>Bilčík</t>
  </si>
  <si>
    <t>Handlová</t>
  </si>
  <si>
    <t>Škultéty</t>
  </si>
  <si>
    <t>Výčapy-Opatovce</t>
  </si>
  <si>
    <t>Žitňan</t>
  </si>
  <si>
    <t>Veľké Bierovce</t>
  </si>
  <si>
    <t>Ligocký</t>
  </si>
  <si>
    <t>Topoľčany</t>
  </si>
  <si>
    <t>TBL</t>
  </si>
  <si>
    <t>Murínová</t>
  </si>
  <si>
    <t>Viera</t>
  </si>
  <si>
    <t>Valachovičová</t>
  </si>
  <si>
    <t>CK NYNA</t>
  </si>
  <si>
    <t>Slavomír</t>
  </si>
  <si>
    <t>Vojtech</t>
  </si>
  <si>
    <t>M</t>
  </si>
  <si>
    <t>Malé Chlievany</t>
  </si>
  <si>
    <t>Chrenko</t>
  </si>
  <si>
    <t>Drink</t>
  </si>
  <si>
    <t>Vojtek</t>
  </si>
  <si>
    <t>Dušička</t>
  </si>
  <si>
    <t>00:01:49.12</t>
  </si>
  <si>
    <t>00:44:49.83</t>
  </si>
  <si>
    <t>00:01:37.43</t>
  </si>
  <si>
    <t>00:43:00.71</t>
  </si>
  <si>
    <t>00:00:57.90</t>
  </si>
  <si>
    <t>00:41:23.27</t>
  </si>
  <si>
    <t>00:00:05.52</t>
  </si>
  <si>
    <t>00:40:25.36</t>
  </si>
  <si>
    <t>00:00:33.93</t>
  </si>
  <si>
    <t>00:40:19.84</t>
  </si>
  <si>
    <t>00:00:50.79</t>
  </si>
  <si>
    <t>00:39:45.91</t>
  </si>
  <si>
    <t>00:00:33.72</t>
  </si>
  <si>
    <t>00:38:55.12</t>
  </si>
  <si>
    <t>00:00:02.29</t>
  </si>
  <si>
    <t>00:38:21.39</t>
  </si>
  <si>
    <t>00:00:23.40</t>
  </si>
  <si>
    <t>00:38:19.10</t>
  </si>
  <si>
    <t>00:01:02.07</t>
  </si>
  <si>
    <t>00:37:55.70</t>
  </si>
  <si>
    <t>00:01:09.73</t>
  </si>
  <si>
    <t>00:36:53.63</t>
  </si>
  <si>
    <t>00:00:31.93</t>
  </si>
  <si>
    <t>00:35:43.89</t>
  </si>
  <si>
    <t>00:00:31.65</t>
  </si>
  <si>
    <t>00:35:11.96</t>
  </si>
  <si>
    <t>00:00:25.61</t>
  </si>
  <si>
    <t>00:34:40.30</t>
  </si>
  <si>
    <t>00:00:30.64</t>
  </si>
  <si>
    <t>00:34:14.69</t>
  </si>
  <si>
    <t>00:00:46.61</t>
  </si>
  <si>
    <t>00:33:44.05</t>
  </si>
  <si>
    <t>00:00:05.67</t>
  </si>
  <si>
    <t>00:32:57.43</t>
  </si>
  <si>
    <t>00:00:11.82</t>
  </si>
  <si>
    <t>00:32:51.75</t>
  </si>
  <si>
    <t>00:00:09.90</t>
  </si>
  <si>
    <t>00:32:39.93</t>
  </si>
  <si>
    <t>00:00:35.22</t>
  </si>
  <si>
    <t>00:32:30.02</t>
  </si>
  <si>
    <t>00:00:02.55</t>
  </si>
  <si>
    <t>00:31:54.80</t>
  </si>
  <si>
    <t>00:00:07.78</t>
  </si>
  <si>
    <t>00:31:52.24</t>
  </si>
  <si>
    <t>00:00:00.92</t>
  </si>
  <si>
    <t>00:31:44.45</t>
  </si>
  <si>
    <t>00:00:02.32</t>
  </si>
  <si>
    <t>00:31:43.53</t>
  </si>
  <si>
    <t>00:01:30.10</t>
  </si>
  <si>
    <t>00:31:41.21</t>
  </si>
  <si>
    <t>00:01:45.26</t>
  </si>
  <si>
    <t>00:30:11.10</t>
  </si>
  <si>
    <t>00:00:00.21</t>
  </si>
  <si>
    <t>00:28:25.83</t>
  </si>
  <si>
    <t>00:00:00.84</t>
  </si>
  <si>
    <t>00:28:25.62</t>
  </si>
  <si>
    <t>00:00:09.78</t>
  </si>
  <si>
    <t>00:28:24.77</t>
  </si>
  <si>
    <t>00:00:04.57</t>
  </si>
  <si>
    <t>00:28:14.99</t>
  </si>
  <si>
    <t>00:00:12.74</t>
  </si>
  <si>
    <t>00:28:10.42</t>
  </si>
  <si>
    <t>00:00:10.23</t>
  </si>
  <si>
    <t>00:27:57.68</t>
  </si>
  <si>
    <t>00:00:16.64</t>
  </si>
  <si>
    <t>00:27:47.44</t>
  </si>
  <si>
    <t>00:00:36.70</t>
  </si>
  <si>
    <t>00:27:30.80</t>
  </si>
  <si>
    <t>00:00:01.06</t>
  </si>
  <si>
    <t>00:26:54.09</t>
  </si>
  <si>
    <t>00:00:02.09</t>
  </si>
  <si>
    <t>00:26:53.03</t>
  </si>
  <si>
    <t>00:00:07.65</t>
  </si>
  <si>
    <t>00:26:50.94</t>
  </si>
  <si>
    <t>00:00:04.72</t>
  </si>
  <si>
    <t>00:26:43.28</t>
  </si>
  <si>
    <t>00:00:10.35</t>
  </si>
  <si>
    <t>00:26:38.55</t>
  </si>
  <si>
    <t>00:00:16.19</t>
  </si>
  <si>
    <t>00:26:28.19</t>
  </si>
  <si>
    <t>00:00:22.69</t>
  </si>
  <si>
    <t>00:26:12.00</t>
  </si>
  <si>
    <t>00:00:04.35</t>
  </si>
  <si>
    <t>00:25:49.30</t>
  </si>
  <si>
    <t>00:25:44.95</t>
  </si>
  <si>
    <t>01:00:00.00</t>
  </si>
  <si>
    <t>"Bánovská 100-ka"</t>
  </si>
  <si>
    <t>Beleš</t>
  </si>
  <si>
    <t>Návojovce</t>
  </si>
  <si>
    <t>Bočinec</t>
  </si>
  <si>
    <t>Miriam</t>
  </si>
  <si>
    <t>Laušová</t>
  </si>
  <si>
    <t>Maroš</t>
  </si>
  <si>
    <t>Gálus</t>
  </si>
  <si>
    <t>Madaj</t>
  </si>
  <si>
    <t>Ráztočno</t>
  </si>
  <si>
    <t>Albert</t>
  </si>
  <si>
    <t>Mihálik</t>
  </si>
  <si>
    <t>Modra</t>
  </si>
  <si>
    <r>
      <rPr>
        <b/>
        <sz val="18"/>
        <color rgb="FFFF0000"/>
        <rFont val="Calibri"/>
        <family val="2"/>
        <charset val="238"/>
        <scheme val="minor"/>
      </rPr>
      <t>B</t>
    </r>
    <r>
      <rPr>
        <b/>
        <sz val="18"/>
        <color theme="1"/>
        <rFont val="Calibri"/>
        <family val="2"/>
        <charset val="238"/>
        <scheme val="minor"/>
      </rPr>
      <t xml:space="preserve">ánovská </t>
    </r>
    <r>
      <rPr>
        <b/>
        <sz val="18"/>
        <color rgb="FFFF0000"/>
        <rFont val="Calibri"/>
        <family val="2"/>
        <charset val="238"/>
        <scheme val="minor"/>
      </rPr>
      <t>B</t>
    </r>
    <r>
      <rPr>
        <b/>
        <sz val="18"/>
        <color theme="1"/>
        <rFont val="Calibri"/>
        <family val="2"/>
        <charset val="238"/>
        <scheme val="minor"/>
      </rPr>
      <t xml:space="preserve">ežecká </t>
    </r>
    <r>
      <rPr>
        <b/>
        <sz val="18"/>
        <color rgb="FFFF0000"/>
        <rFont val="Calibri"/>
        <family val="2"/>
        <charset val="238"/>
        <scheme val="minor"/>
      </rPr>
      <t>L</t>
    </r>
    <r>
      <rPr>
        <b/>
        <sz val="18"/>
        <color theme="1"/>
        <rFont val="Calibri"/>
        <family val="2"/>
        <charset val="238"/>
        <scheme val="minor"/>
      </rPr>
      <t xml:space="preserve">iga </t>
    </r>
    <r>
      <rPr>
        <b/>
        <sz val="18"/>
        <color rgb="FFFF0000"/>
        <rFont val="Calibri"/>
        <family val="2"/>
        <charset val="238"/>
        <scheme val="minor"/>
      </rPr>
      <t>07.kolo</t>
    </r>
    <r>
      <rPr>
        <b/>
        <sz val="18"/>
        <color theme="1"/>
        <rFont val="Calibri"/>
        <family val="2"/>
        <charset val="238"/>
        <scheme val="minor"/>
      </rPr>
      <t>, 31.08.2014, 8.800 m, Miezgovce</t>
    </r>
  </si>
  <si>
    <r>
      <rPr>
        <b/>
        <sz val="18"/>
        <color rgb="FFFF0000"/>
        <rFont val="Calibri"/>
        <family val="2"/>
        <charset val="238"/>
        <scheme val="minor"/>
      </rPr>
      <t>B</t>
    </r>
    <r>
      <rPr>
        <b/>
        <sz val="18"/>
        <color theme="1"/>
        <rFont val="Calibri"/>
        <family val="2"/>
        <charset val="238"/>
        <scheme val="minor"/>
      </rPr>
      <t xml:space="preserve">ánovská </t>
    </r>
    <r>
      <rPr>
        <b/>
        <sz val="18"/>
        <color rgb="FFFF0000"/>
        <rFont val="Calibri"/>
        <family val="2"/>
        <charset val="238"/>
        <scheme val="minor"/>
      </rPr>
      <t>B</t>
    </r>
    <r>
      <rPr>
        <b/>
        <sz val="18"/>
        <color theme="1"/>
        <rFont val="Calibri"/>
        <family val="2"/>
        <charset val="238"/>
        <scheme val="minor"/>
      </rPr>
      <t xml:space="preserve">ežecká </t>
    </r>
    <r>
      <rPr>
        <b/>
        <sz val="18"/>
        <color rgb="FFFF0000"/>
        <rFont val="Calibri"/>
        <family val="2"/>
        <charset val="238"/>
        <scheme val="minor"/>
      </rPr>
      <t>L</t>
    </r>
    <r>
      <rPr>
        <b/>
        <sz val="18"/>
        <color theme="1"/>
        <rFont val="Calibri"/>
        <family val="2"/>
        <charset val="238"/>
        <scheme val="minor"/>
      </rPr>
      <t xml:space="preserve">iga </t>
    </r>
    <r>
      <rPr>
        <b/>
        <sz val="18"/>
        <color rgb="FFFF0000"/>
        <rFont val="Calibri"/>
        <family val="2"/>
        <charset val="238"/>
        <scheme val="minor"/>
      </rPr>
      <t>08.kolo</t>
    </r>
    <r>
      <rPr>
        <b/>
        <sz val="18"/>
        <color theme="1"/>
        <rFont val="Calibri"/>
        <family val="2"/>
        <charset val="238"/>
        <scheme val="minor"/>
      </rPr>
      <t xml:space="preserve">, 25.08.2013, 8.800 m (8,8 km), </t>
    </r>
    <r>
      <rPr>
        <b/>
        <sz val="18"/>
        <color rgb="FFFF0000"/>
        <rFont val="Calibri"/>
        <family val="2"/>
        <charset val="238"/>
        <scheme val="minor"/>
      </rPr>
      <t>M</t>
    </r>
    <r>
      <rPr>
        <b/>
        <sz val="18"/>
        <color theme="1"/>
        <rFont val="Calibri"/>
        <family val="2"/>
        <charset val="238"/>
        <scheme val="minor"/>
      </rPr>
      <t>iezgovce, Obecný úrad (hlina, štrk)</t>
    </r>
  </si>
  <si>
    <t>00:35:34,71</t>
  </si>
  <si>
    <t>00:35:37,38</t>
  </si>
  <si>
    <t>00:37:25,59</t>
  </si>
  <si>
    <t>00:37:34,71</t>
  </si>
  <si>
    <t>00:37:54,84</t>
  </si>
  <si>
    <t>00:38:10,76</t>
  </si>
  <si>
    <t>via LS Bánovce nad Bebravou</t>
  </si>
  <si>
    <t>00:38:42,57</t>
  </si>
  <si>
    <t>Sokol Šišov Bánovce nad Bebravou</t>
  </si>
  <si>
    <t>00:38:44,45</t>
  </si>
  <si>
    <t>Gymnázium Bánovce nad Bebravou</t>
  </si>
  <si>
    <t>00:38:49,63</t>
  </si>
  <si>
    <t>00:39:17,10</t>
  </si>
  <si>
    <t>Byttherm Bánovce nad Bebravou</t>
  </si>
  <si>
    <t>00:39:35,50</t>
  </si>
  <si>
    <t>00:40:55,38</t>
  </si>
  <si>
    <t>OSTRIX Bánovce nad Bebravou</t>
  </si>
  <si>
    <t>00:41:11,83</t>
  </si>
  <si>
    <t>00:41:51,79</t>
  </si>
  <si>
    <t>00:42:49,56</t>
  </si>
  <si>
    <t>00:43:01,32</t>
  </si>
  <si>
    <t>00:43:01,54</t>
  </si>
  <si>
    <t>00:44:16,75</t>
  </si>
  <si>
    <t>00:44:23,25</t>
  </si>
  <si>
    <t>Štvorlístok Trenčín</t>
  </si>
  <si>
    <t>00:45:01,83</t>
  </si>
  <si>
    <t>00:45:12,80</t>
  </si>
  <si>
    <t>00:45:20,24</t>
  </si>
  <si>
    <t>00:45:46,12</t>
  </si>
  <si>
    <t>00:45:53,52</t>
  </si>
  <si>
    <t>00:46:28,21</t>
  </si>
  <si>
    <t>00:46:29,66</t>
  </si>
  <si>
    <t>00:46:31,08</t>
  </si>
  <si>
    <t>00:46:31,53</t>
  </si>
  <si>
    <t>00:46:45,32</t>
  </si>
  <si>
    <t>ATLANTICA SportAction Bánovce nad Bebravou</t>
  </si>
  <si>
    <t>00:46:58,10</t>
  </si>
  <si>
    <t>00:47:24,04</t>
  </si>
  <si>
    <t>00:48:14,93</t>
  </si>
  <si>
    <t>00:48:30,39</t>
  </si>
  <si>
    <t>00:48:41,20</t>
  </si>
  <si>
    <t>00:50:30,09</t>
  </si>
  <si>
    <t>00:52:00,16</t>
  </si>
  <si>
    <t>00:52:54,50</t>
  </si>
  <si>
    <t>00:55:15,71</t>
  </si>
  <si>
    <t>00:56:22,06</t>
  </si>
  <si>
    <t>00:59:09,24</t>
  </si>
  <si>
    <t>00:59:10,99</t>
  </si>
  <si>
    <t>DNF</t>
  </si>
  <si>
    <t>Piaristické gymnázium F. Hanáka Prievidza</t>
  </si>
  <si>
    <t>Stĺpec1</t>
  </si>
  <si>
    <t>Jozef Kundala</t>
  </si>
  <si>
    <t>Tomáš Podpera</t>
  </si>
  <si>
    <t>Michal Antal</t>
  </si>
  <si>
    <t>Peter Vyhnička</t>
  </si>
  <si>
    <t>Milan Makiš</t>
  </si>
  <si>
    <t>Ján Hrčka</t>
  </si>
  <si>
    <t>Miroslav Podlucký</t>
  </si>
  <si>
    <t>Dušan Ďuračka</t>
  </si>
  <si>
    <t>Filip Pokrývka</t>
  </si>
  <si>
    <t>Kristián Podlucký</t>
  </si>
  <si>
    <t>Pavol Grňo</t>
  </si>
  <si>
    <t>Ivan Pšenek</t>
  </si>
  <si>
    <t>Ladislav Mariš</t>
  </si>
  <si>
    <t>Marek Pšenák</t>
  </si>
  <si>
    <t>Adam Lisý</t>
  </si>
  <si>
    <t>Jozef Oprchal</t>
  </si>
  <si>
    <t>Martin Janáč</t>
  </si>
  <si>
    <t>Drahomír Dubnička</t>
  </si>
  <si>
    <t>Barbora Doskočilová</t>
  </si>
  <si>
    <t>Samuel Masarik</t>
  </si>
  <si>
    <t>Ferdinand Husár</t>
  </si>
  <si>
    <t>Pavol Struhár</t>
  </si>
  <si>
    <t>David Holý</t>
  </si>
  <si>
    <t>Mária Vaclaviaková</t>
  </si>
  <si>
    <t>Norbert Schmikal</t>
  </si>
  <si>
    <t>Jozef Kudla</t>
  </si>
  <si>
    <t>Dušan Kašička</t>
  </si>
  <si>
    <t>Zuzana Horňáková</t>
  </si>
  <si>
    <t>Peter Minarovič</t>
  </si>
  <si>
    <t>Miroslav Bitarovský</t>
  </si>
  <si>
    <t>Marián Adamkovič</t>
  </si>
  <si>
    <t>Mária Stanovičová</t>
  </si>
  <si>
    <t>Milan Pokrývka</t>
  </si>
  <si>
    <t>Drahoslav Masarik</t>
  </si>
  <si>
    <t>Marián Giertl</t>
  </si>
  <si>
    <t>Barbora Kluvánková</t>
  </si>
  <si>
    <t>Emília Pšeneková</t>
  </si>
  <si>
    <t>Milada Doskočilová</t>
  </si>
  <si>
    <t>Juraj Bitarovský</t>
  </si>
  <si>
    <t>Jana Masariková</t>
  </si>
  <si>
    <t>Rudolf Sopko</t>
  </si>
  <si>
    <t>Michal Števica</t>
  </si>
  <si>
    <t>Meno2</t>
  </si>
  <si>
    <t>čas v cieli 2013</t>
  </si>
  <si>
    <t>rozdiel</t>
  </si>
  <si>
    <t>Prchlík</t>
  </si>
  <si>
    <t>Bartek</t>
  </si>
  <si>
    <t>Trubačová</t>
  </si>
  <si>
    <t>Dagmar</t>
  </si>
  <si>
    <t>Lomnica</t>
  </si>
  <si>
    <t>Pravda</t>
  </si>
  <si>
    <t>Pegas</t>
  </si>
  <si>
    <t>Lenčeš</t>
  </si>
  <si>
    <t>00:00:00.62</t>
  </si>
  <si>
    <t>00:59:33.54</t>
  </si>
  <si>
    <t>00:03:02.53</t>
  </si>
  <si>
    <t>00:59:32.92</t>
  </si>
  <si>
    <t>00:01:00.59</t>
  </si>
  <si>
    <t>00:56:30.38</t>
  </si>
  <si>
    <t>00:00:17.05</t>
  </si>
  <si>
    <t>00:55:29.79</t>
  </si>
  <si>
    <t>00:03:12.83</t>
  </si>
  <si>
    <t>00:55:12.74</t>
  </si>
  <si>
    <t>00:02:35.96</t>
  </si>
  <si>
    <t>00:51:59.91</t>
  </si>
  <si>
    <t>00:49:23.94</t>
  </si>
  <si>
    <t>00:01:06.64</t>
  </si>
  <si>
    <t>00:49:19.37</t>
  </si>
  <si>
    <t>00:01:38.43</t>
  </si>
  <si>
    <t>00:48:12.72</t>
  </si>
  <si>
    <t>00:00:09.28</t>
  </si>
  <si>
    <t>00:46:34.29</t>
  </si>
  <si>
    <t>00:01:26.48</t>
  </si>
  <si>
    <t>00:46:25.01</t>
  </si>
  <si>
    <t>00:00:04.01</t>
  </si>
  <si>
    <t>00:44:58.52</t>
  </si>
  <si>
    <t>00:00:17.03</t>
  </si>
  <si>
    <t>00:44:54.51</t>
  </si>
  <si>
    <t>00:00:05.25</t>
  </si>
  <si>
    <t>00:44:37.48</t>
  </si>
  <si>
    <t>00:00:03.63</t>
  </si>
  <si>
    <t>00:44:32.22</t>
  </si>
  <si>
    <t>00:00:13.13</t>
  </si>
  <si>
    <t>00:44:28.58</t>
  </si>
  <si>
    <t>00:01:10.59</t>
  </si>
  <si>
    <t>00:44:15.45</t>
  </si>
  <si>
    <t>00:00:19.53</t>
  </si>
  <si>
    <t>00:43:04.86</t>
  </si>
  <si>
    <t>00:02:36.24</t>
  </si>
  <si>
    <t>00:42:45.33</t>
  </si>
  <si>
    <t>00:00:06.08</t>
  </si>
  <si>
    <t>00:40:09.08</t>
  </si>
  <si>
    <t>00:00:06.59</t>
  </si>
  <si>
    <t>00:40:02.99</t>
  </si>
  <si>
    <t>00:00:24.78</t>
  </si>
  <si>
    <t>00:39:56.39</t>
  </si>
  <si>
    <t>00:00:02.69</t>
  </si>
  <si>
    <t>00:39:31.61</t>
  </si>
  <si>
    <t>00:00:35.86</t>
  </si>
  <si>
    <t>00:39:28.91</t>
  </si>
  <si>
    <t>00:00:14.63</t>
  </si>
  <si>
    <t>00:38:53.04</t>
  </si>
  <si>
    <t>00:00:11.66</t>
  </si>
  <si>
    <t>00:38:38.41</t>
  </si>
  <si>
    <t>00:00:19.81</t>
  </si>
  <si>
    <t>00:38:26.74</t>
  </si>
  <si>
    <t>00:00:02.12</t>
  </si>
  <si>
    <t>00:38:06.93</t>
  </si>
  <si>
    <t>00:00:22.30</t>
  </si>
  <si>
    <t>00:38:04.81</t>
  </si>
  <si>
    <t>00:00:55.42</t>
  </si>
  <si>
    <t>00:37:42.50</t>
  </si>
  <si>
    <t>00:00:03.60</t>
  </si>
  <si>
    <t>00:36:47.07</t>
  </si>
  <si>
    <t>00:00:33.19</t>
  </si>
  <si>
    <t>00:36:43.47</t>
  </si>
  <si>
    <t>00:00:05.81</t>
  </si>
  <si>
    <t>00:36:10.27</t>
  </si>
  <si>
    <t>00:00:59.43</t>
  </si>
  <si>
    <t>00:36:04.45</t>
  </si>
  <si>
    <t>00:35:05.02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</si>
</sst>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Fill="1" applyBorder="1"/>
    <xf numFmtId="0" fontId="4" fillId="0" borderId="5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4" fillId="0" borderId="1" xfId="0" applyNumberFormat="1" applyFont="1" applyFill="1" applyBorder="1"/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4" fontId="4" fillId="0" borderId="0" xfId="0" applyNumberFormat="1" applyFont="1" applyFill="1"/>
    <xf numFmtId="167" fontId="4" fillId="0" borderId="0" xfId="0" applyNumberFormat="1" applyFont="1" applyFill="1"/>
    <xf numFmtId="0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left"/>
    </xf>
    <xf numFmtId="1" fontId="4" fillId="0" borderId="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165" fontId="0" fillId="0" borderId="5" xfId="0" applyNumberFormat="1" applyBorder="1"/>
    <xf numFmtId="1" fontId="4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0" fillId="4" borderId="5" xfId="0" applyNumberFormat="1" applyFill="1" applyBorder="1" applyAlignment="1">
      <alignment horizontal="center" vertical="center"/>
    </xf>
    <xf numFmtId="0" fontId="1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5" xfId="0" applyNumberFormat="1" applyFont="1" applyFill="1" applyBorder="1"/>
    <xf numFmtId="165" fontId="11" fillId="0" borderId="1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/>
    </xf>
    <xf numFmtId="168" fontId="0" fillId="0" borderId="0" xfId="0" applyNumberFormat="1"/>
    <xf numFmtId="0" fontId="0" fillId="0" borderId="0" xfId="0" applyNumberFormat="1"/>
    <xf numFmtId="0" fontId="12" fillId="0" borderId="6" xfId="0" applyNumberFormat="1" applyFont="1" applyBorder="1" applyAlignment="1">
      <alignment horizontal="center" vertical="center" wrapText="1"/>
    </xf>
    <xf numFmtId="169" fontId="11" fillId="0" borderId="6" xfId="0" applyNumberFormat="1" applyFont="1" applyFill="1" applyBorder="1" applyAlignment="1">
      <alignment horizontal="center"/>
    </xf>
    <xf numFmtId="169" fontId="11" fillId="5" borderId="6" xfId="0" applyNumberFormat="1" applyFont="1" applyFill="1" applyBorder="1" applyAlignment="1">
      <alignment horizontal="center"/>
    </xf>
    <xf numFmtId="169" fontId="11" fillId="6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###&quot;. miesto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hh:mm:ss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ľka14" displayName="Tabuľka14" ref="K1:M9" totalsRowShown="0" headerRowDxfId="77" dataDxfId="76">
  <autoFilter ref="K1:M9"/>
  <sortState ref="K3:M8">
    <sortCondition ref="L2:L8"/>
  </sortState>
  <tableColumns count="3">
    <tableColumn id="1" name="Kategórie" dataDxfId="75"/>
    <tableColumn id="2" name="Od " dataDxfId="74"/>
    <tableColumn id="3" name="Do" dataDxfId="7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 headerRowDxfId="72" dataDxfId="71">
  <autoFilter ref="O1:Q4"/>
  <sortState ref="O3:Q5">
    <sortCondition ref="P2:P5"/>
  </sortState>
  <tableColumns count="3">
    <tableColumn id="1" name="Kategórie" dataDxfId="70"/>
    <tableColumn id="2" name="Od " dataDxfId="69"/>
    <tableColumn id="3" name="Do" dataDxfId="6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Y163" totalsRowShown="0" headerRowDxfId="66" dataDxfId="64" headerRowBorderDxfId="65" tableBorderDxfId="63" totalsRowBorderDxfId="62">
  <autoFilter ref="A3:Y163"/>
  <sortState ref="A4:Y163">
    <sortCondition ref="J3:J163"/>
  </sortState>
  <tableColumns count="25">
    <tableColumn id="1" name="štartovné číslo" dataDxfId="61"/>
    <tableColumn id="2" name="celkové poradie" dataDxfId="60"/>
    <tableColumn id="3" name="poradie v KAT" dataDxfId="59"/>
    <tableColumn id="4" name="meno" dataDxfId="58">
      <calculatedColumnFormula>VLOOKUP(A4,'07.kolo prezentácia'!$A$2:$G$180,2,FALSE)</calculatedColumnFormula>
    </tableColumn>
    <tableColumn id="5" name="priezvisko" dataDxfId="57">
      <calculatedColumnFormula>VLOOKUP(A4,'07.kolo prezentácia'!$A$2:$G$180,3,FALSE)</calculatedColumnFormula>
    </tableColumn>
    <tableColumn id="23" name="Meno2" dataDxfId="56">
      <calculatedColumnFormula>CONCATENATE(Tabuľka5[[#This Row],[meno]]," ",Tabuľka5[[#This Row],[priezvisko]])</calculatedColumnFormula>
    </tableColumn>
    <tableColumn id="6" name="klub/mesto" dataDxfId="55">
      <calculatedColumnFormula>VLOOKUP(A4,'07.kolo prezentácia'!$A$2:$G$180,4,FALSE)</calculatedColumnFormula>
    </tableColumn>
    <tableColumn id="7" name="ročník" dataDxfId="54">
      <calculatedColumnFormula>VLOOKUP(A4,'07.kolo prezentácia'!$A$2:$G$180,5,FALSE)</calculatedColumnFormula>
    </tableColumn>
    <tableColumn id="8" name="KAT" dataDxfId="53">
      <calculatedColumnFormula>VLOOKUP(A4,'07.kolo prezentácia'!$A$2:$G$180,7,FALSE)</calculatedColumnFormula>
    </tableColumn>
    <tableColumn id="9" name="čas v cieli" dataDxfId="52">
      <calculatedColumnFormula>VLOOKUP(Tabuľka5[[#This Row],[štartovné číslo]],'07.kolo stopky'!A:C,3,FALSE)</calculatedColumnFormula>
    </tableColumn>
    <tableColumn id="10" name="ᴓ čas na 1000m" dataDxfId="51">
      <calculatedColumnFormula>J4/$Z$3</calculatedColumnFormula>
    </tableColumn>
    <tableColumn id="11" name="strata na víťaza" dataDxfId="50">
      <calculatedColumnFormula>J4-$AA$3</calculatedColumnFormula>
    </tableColumn>
    <tableColumn id="12" name="body 1.kolo" dataDxfId="49"/>
    <tableColumn id="13" name="body 2.kolo" dataDxfId="48"/>
    <tableColumn id="14" name="body 3.kolo" dataDxfId="47"/>
    <tableColumn id="15" name="body 4.kolo" dataDxfId="46"/>
    <tableColumn id="16" name="body 5.kolo" dataDxfId="45"/>
    <tableColumn id="17" name="body 6.kolo" dataDxfId="44"/>
    <tableColumn id="18" name="body 7.kolo" dataDxfId="43"/>
    <tableColumn id="19" name="body 8.kolo" dataDxfId="42"/>
    <tableColumn id="20" name="body 9.kolo" dataDxfId="41"/>
    <tableColumn id="21" name="body 10.kolo" dataDxfId="40"/>
    <tableColumn id="22" name="body BBL" dataDxfId="39">
      <calculatedColumnFormula>SUM(M4:V4)</calculatedColumnFormula>
    </tableColumn>
    <tableColumn id="24" name="čas v cieli 2013" dataDxfId="38">
      <calculatedColumnFormula>VLOOKUP(Tabuľka5[[#This Row],[Meno2]],Tabuľka57[[#All],[Stĺpec1]:[ᴓ čas na 1000m]],5,FALSE)</calculatedColumnFormula>
    </tableColumn>
    <tableColumn id="25" name="rozdiel" dataDxfId="37">
      <calculatedColumnFormula>ABS(Tabuľka5[[#This Row],[čas v cieli 2013]]-Tabuľka5[[#This Row],[čas v cieli]])</calculatedColumnFormula>
    </tableColumn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1" name="Tabuľka1" displayName="Tabuľka1" ref="B2:D10" totalsRowShown="0" headerRowDxfId="36" dataDxfId="35">
  <autoFilter ref="B2:D10"/>
  <tableColumns count="3">
    <tableColumn id="1" name="Kategórie" dataDxfId="34"/>
    <tableColumn id="2" name="Od " dataDxfId="33"/>
    <tableColumn id="3" name="Do" dataDxfId="3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" name="Tabuľka2" displayName="Tabuľka2" ref="F2:G102" totalsRowShown="0" headerRowDxfId="31" dataDxfId="30">
  <autoFilter ref="F2:G102"/>
  <tableColumns count="2">
    <tableColumn id="1" name="Poradie" dataDxfId="29"/>
    <tableColumn id="2" name="Počet bodov" dataDxfId="28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uľka57" displayName="Tabuľka57" ref="A3:W46" totalsRowShown="0" headerRowDxfId="27" dataDxfId="25" headerRowBorderDxfId="26" tableBorderDxfId="24" totalsRowBorderDxfId="23">
  <autoFilter ref="A3:W46"/>
  <sortState ref="A4:W46">
    <sortCondition ref="J3:J46"/>
  </sortState>
  <tableColumns count="23">
    <tableColumn id="1" name="štartovné číslo" dataDxfId="22"/>
    <tableColumn id="2" name="celkové poradie" dataDxfId="21"/>
    <tableColumn id="3" name="poradie v KAT" dataDxfId="20"/>
    <tableColumn id="4" name="meno" dataDxfId="19"/>
    <tableColumn id="5" name="priezvisko" dataDxfId="18"/>
    <tableColumn id="23" name="Stĺpec1" dataDxfId="17"/>
    <tableColumn id="6" name="klub/mesto" dataDxfId="16"/>
    <tableColumn id="7" name="ročník" dataDxfId="15"/>
    <tableColumn id="8" name="KAT" dataDxfId="14"/>
    <tableColumn id="9" name="čas v cieli" dataDxfId="13"/>
    <tableColumn id="10" name="ᴓ čas na 1000m" dataDxfId="12"/>
    <tableColumn id="11" name="strata na víťaza" dataDxfId="11"/>
    <tableColumn id="12" name="body 1.kolo" dataDxfId="10"/>
    <tableColumn id="13" name="body 2.kolo" dataDxfId="9"/>
    <tableColumn id="14" name="body 3.kolo" dataDxfId="8"/>
    <tableColumn id="15" name="body 4.kolo" dataDxfId="7"/>
    <tableColumn id="16" name="body 5.kolo" dataDxfId="6"/>
    <tableColumn id="17" name="body 6.kolo" dataDxfId="5"/>
    <tableColumn id="18" name="body 7.kolo" dataDxfId="4"/>
    <tableColumn id="19" name="body 8.kolo" dataDxfId="3"/>
    <tableColumn id="20" name="body 9.kolo" dataDxfId="2"/>
    <tableColumn id="21" name="body 10.kolo" dataDxfId="1"/>
    <tableColumn id="22" name="body BBL" dataDxfId="0">
      <calculatedColumnFormula>SUM(M4:V4)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zoomScale="80" zoomScaleNormal="80" workbookViewId="0">
      <pane ySplit="1" topLeftCell="A91" activePane="bottomLeft" state="frozen"/>
      <selection pane="bottomLeft" activeCell="D107" sqref="D107"/>
    </sheetView>
  </sheetViews>
  <sheetFormatPr defaultRowHeight="15" x14ac:dyDescent="0.25"/>
  <cols>
    <col min="1" max="1" width="9.7109375" style="3" customWidth="1"/>
    <col min="2" max="2" width="11" style="5" bestFit="1" customWidth="1"/>
    <col min="3" max="3" width="22" style="5" bestFit="1" customWidth="1"/>
    <col min="4" max="4" width="46.7109375" style="5" customWidth="1"/>
    <col min="5" max="5" width="6.5703125" style="3" bestFit="1" customWidth="1"/>
    <col min="6" max="6" width="8.7109375" style="3" bestFit="1" customWidth="1"/>
    <col min="7" max="7" width="7.7109375" style="5" bestFit="1" customWidth="1"/>
    <col min="8" max="8" width="33.85546875" style="5" customWidth="1"/>
    <col min="9" max="9" width="23.7109375" style="5" bestFit="1" customWidth="1"/>
    <col min="10" max="10" width="9.140625" style="9"/>
    <col min="11" max="11" width="15.140625" style="9" bestFit="1" customWidth="1"/>
    <col min="12" max="14" width="9.140625" style="9"/>
    <col min="15" max="15" width="15.140625" style="9" bestFit="1" customWidth="1"/>
    <col min="16" max="16384" width="9.140625" style="9"/>
  </cols>
  <sheetData>
    <row r="1" spans="1:17" s="8" customFormat="1" ht="39.950000000000003" customHeight="1" x14ac:dyDescent="0.25">
      <c r="A1" s="46" t="s">
        <v>0</v>
      </c>
      <c r="B1" s="46" t="s">
        <v>1</v>
      </c>
      <c r="C1" s="46" t="s">
        <v>2</v>
      </c>
      <c r="D1" s="46" t="s">
        <v>14</v>
      </c>
      <c r="E1" s="46" t="s">
        <v>3</v>
      </c>
      <c r="F1" s="46" t="s">
        <v>265</v>
      </c>
      <c r="G1" s="46" t="s">
        <v>4</v>
      </c>
      <c r="H1" s="46" t="s">
        <v>275</v>
      </c>
      <c r="I1" s="46" t="s">
        <v>276</v>
      </c>
      <c r="K1" s="8" t="s">
        <v>252</v>
      </c>
      <c r="L1" s="8" t="s">
        <v>254</v>
      </c>
      <c r="M1" s="8" t="s">
        <v>255</v>
      </c>
      <c r="O1" s="8" t="s">
        <v>252</v>
      </c>
      <c r="P1" s="8" t="s">
        <v>254</v>
      </c>
      <c r="Q1" s="8" t="s">
        <v>255</v>
      </c>
    </row>
    <row r="2" spans="1:17" x14ac:dyDescent="0.25">
      <c r="A2" s="3">
        <v>1</v>
      </c>
      <c r="B2" s="5" t="s">
        <v>41</v>
      </c>
      <c r="C2" s="5" t="s">
        <v>57</v>
      </c>
      <c r="D2" s="5" t="str">
        <f t="shared" ref="D2:D33" si="0">TRIM(CONCATENATE(H2," ",I2))</f>
        <v>Bánovce nad Bebravou</v>
      </c>
      <c r="E2" s="3">
        <v>1964</v>
      </c>
      <c r="F2" s="3" t="s">
        <v>266</v>
      </c>
      <c r="G2" s="13" t="str">
        <f>IF(F2="m",LOOKUP(E2,Tabuľka14[[Od ]],Tabuľka14[Kategórie]),LOOKUP(E2,Tabuľka145[[Od ]],Tabuľka145[Kategórie]))</f>
        <v>Muži D</v>
      </c>
      <c r="H2" s="13"/>
      <c r="I2" s="13" t="s">
        <v>91</v>
      </c>
      <c r="K2" s="9" t="s">
        <v>260</v>
      </c>
      <c r="L2" s="9">
        <v>1900</v>
      </c>
      <c r="M2" s="9">
        <v>1954</v>
      </c>
      <c r="O2" s="9" t="s">
        <v>262</v>
      </c>
      <c r="P2" s="9">
        <v>1900</v>
      </c>
      <c r="Q2" s="9">
        <v>1974</v>
      </c>
    </row>
    <row r="3" spans="1:17" x14ac:dyDescent="0.25">
      <c r="B3" s="5" t="s">
        <v>7</v>
      </c>
      <c r="C3" s="5" t="s">
        <v>501</v>
      </c>
      <c r="D3" s="5" t="str">
        <f t="shared" si="0"/>
        <v>Ráztočno</v>
      </c>
      <c r="E3" s="3">
        <v>1976</v>
      </c>
      <c r="F3" s="3" t="s">
        <v>266</v>
      </c>
      <c r="G3" s="13" t="str">
        <f>IF(F3="m",LOOKUP(E3,Tabuľka14[[Od ]],Tabuľka14[Kategórie]),LOOKUP(E3,Tabuľka145[[Od ]],Tabuľka145[Kategórie]))</f>
        <v>Muži B</v>
      </c>
      <c r="H3" s="13"/>
      <c r="I3" s="13" t="s">
        <v>500</v>
      </c>
      <c r="K3" s="9" t="s">
        <v>259</v>
      </c>
      <c r="L3" s="9">
        <v>1955</v>
      </c>
      <c r="M3" s="9">
        <v>1964</v>
      </c>
      <c r="O3" s="9" t="s">
        <v>261</v>
      </c>
      <c r="P3" s="9">
        <v>1975</v>
      </c>
      <c r="Q3" s="9">
        <v>1999</v>
      </c>
    </row>
    <row r="4" spans="1:17" x14ac:dyDescent="0.25">
      <c r="B4" s="5" t="s">
        <v>49</v>
      </c>
      <c r="C4" s="5" t="s">
        <v>89</v>
      </c>
      <c r="D4" s="5" t="str">
        <f t="shared" si="0"/>
        <v>Čachtice</v>
      </c>
      <c r="E4" s="3">
        <v>1992</v>
      </c>
      <c r="F4" s="3" t="s">
        <v>266</v>
      </c>
      <c r="G4" s="13" t="str">
        <f>IF(F4="m",LOOKUP(E4,Tabuľka14[[Od ]],Tabuľka14[Kategórie]),LOOKUP(E4,Tabuľka145[[Od ]],Tabuľka145[Kategórie]))</f>
        <v>Muži A</v>
      </c>
      <c r="H4" s="13"/>
      <c r="I4" s="13" t="s">
        <v>88</v>
      </c>
      <c r="K4" s="9" t="s">
        <v>258</v>
      </c>
      <c r="L4" s="9">
        <v>1965</v>
      </c>
      <c r="M4" s="9">
        <v>1974</v>
      </c>
      <c r="O4" s="9" t="s">
        <v>256</v>
      </c>
      <c r="P4" s="9">
        <v>2000</v>
      </c>
      <c r="Q4" s="9">
        <v>2014</v>
      </c>
    </row>
    <row r="5" spans="1:17" x14ac:dyDescent="0.25">
      <c r="B5" s="5" t="s">
        <v>221</v>
      </c>
      <c r="C5" s="5" t="s">
        <v>220</v>
      </c>
      <c r="D5" s="5" t="str">
        <f t="shared" si="0"/>
        <v>Trenčín</v>
      </c>
      <c r="E5" s="3">
        <v>1987</v>
      </c>
      <c r="F5" s="3" t="s">
        <v>267</v>
      </c>
      <c r="G5" s="13" t="str">
        <f>IF(F5="m",LOOKUP(E5,Tabuľka14[[Od ]],Tabuľka14[Kategórie]),LOOKUP(E5,Tabuľka145[[Od ]],Tabuľka145[Kategórie]))</f>
        <v>Ženy A</v>
      </c>
      <c r="H5" s="13"/>
      <c r="I5" s="13" t="s">
        <v>23</v>
      </c>
      <c r="K5" s="9" t="s">
        <v>257</v>
      </c>
      <c r="L5" s="9">
        <v>1975</v>
      </c>
      <c r="M5" s="9">
        <v>1984</v>
      </c>
    </row>
    <row r="6" spans="1:17" x14ac:dyDescent="0.25">
      <c r="A6" s="3">
        <v>12</v>
      </c>
      <c r="B6" s="5" t="s">
        <v>132</v>
      </c>
      <c r="C6" s="5" t="s">
        <v>603</v>
      </c>
      <c r="D6" s="5" t="str">
        <f t="shared" si="0"/>
        <v>Bratislava</v>
      </c>
      <c r="E6" s="3">
        <v>1973</v>
      </c>
      <c r="F6" s="3" t="s">
        <v>266</v>
      </c>
      <c r="G6" s="13" t="str">
        <f>IF(F6="m",LOOKUP(E6,Tabuľka14[[Od ]],Tabuľka14[Kategórie]),LOOKUP(E6,Tabuľka145[[Od ]],Tabuľka145[Kategórie]))</f>
        <v>Muži C</v>
      </c>
      <c r="H6" s="13"/>
      <c r="I6" s="13" t="s">
        <v>371</v>
      </c>
    </row>
    <row r="7" spans="1:17" x14ac:dyDescent="0.25">
      <c r="B7" s="5" t="s">
        <v>140</v>
      </c>
      <c r="C7" s="5" t="s">
        <v>316</v>
      </c>
      <c r="D7" s="5" t="str">
        <f t="shared" si="0"/>
        <v>Bystričany</v>
      </c>
      <c r="E7" s="3">
        <v>1982</v>
      </c>
      <c r="F7" s="3" t="s">
        <v>266</v>
      </c>
      <c r="G7" s="13" t="str">
        <f>IF(F7="m",LOOKUP(E7,Tabuľka14[[Od ]],Tabuľka14[Kategórie]),LOOKUP(E7,Tabuľka145[[Od ]],Tabuľka145[Kategórie]))</f>
        <v>Muži B</v>
      </c>
      <c r="H7" s="13"/>
      <c r="I7" s="13" t="s">
        <v>317</v>
      </c>
      <c r="K7" s="9" t="s">
        <v>253</v>
      </c>
      <c r="L7" s="9">
        <v>1985</v>
      </c>
      <c r="M7" s="9">
        <v>1999</v>
      </c>
    </row>
    <row r="8" spans="1:17" x14ac:dyDescent="0.25">
      <c r="B8" s="5" t="s">
        <v>6</v>
      </c>
      <c r="C8" s="5" t="s">
        <v>128</v>
      </c>
      <c r="D8" s="5" t="str">
        <f t="shared" si="0"/>
        <v>Ostratice</v>
      </c>
      <c r="E8" s="3">
        <v>1983</v>
      </c>
      <c r="F8" s="3" t="s">
        <v>266</v>
      </c>
      <c r="G8" s="13" t="str">
        <f>IF(F8="m",LOOKUP(E8,Tabuľka14[[Od ]],Tabuľka14[Kategórie]),LOOKUP(E8,Tabuľka145[[Od ]],Tabuľka145[Kategórie]))</f>
        <v>Muži B</v>
      </c>
      <c r="H8" s="13"/>
      <c r="I8" s="13" t="s">
        <v>129</v>
      </c>
      <c r="K8" s="48"/>
      <c r="L8" s="48"/>
      <c r="M8" s="48"/>
    </row>
    <row r="9" spans="1:17" x14ac:dyDescent="0.25">
      <c r="B9" s="5" t="s">
        <v>324</v>
      </c>
      <c r="C9" s="5" t="s">
        <v>492</v>
      </c>
      <c r="D9" s="5" t="str">
        <f t="shared" si="0"/>
        <v>Návojovce</v>
      </c>
      <c r="E9" s="3">
        <v>1991</v>
      </c>
      <c r="F9" s="3" t="s">
        <v>266</v>
      </c>
      <c r="G9" s="13" t="str">
        <f>IF(F9="m",LOOKUP(E9,Tabuľka14[[Od ]],Tabuľka14[Kategórie]),LOOKUP(E9,Tabuľka145[[Od ]],Tabuľka145[Kategórie]))</f>
        <v>Muži A</v>
      </c>
      <c r="H9" s="13"/>
      <c r="I9" s="13" t="s">
        <v>493</v>
      </c>
      <c r="K9" s="9" t="s">
        <v>256</v>
      </c>
      <c r="L9" s="9">
        <v>2000</v>
      </c>
      <c r="M9" s="9">
        <v>2014</v>
      </c>
    </row>
    <row r="10" spans="1:17" x14ac:dyDescent="0.25">
      <c r="B10" s="5" t="s">
        <v>157</v>
      </c>
      <c r="C10" s="5" t="s">
        <v>239</v>
      </c>
      <c r="D10" s="5" t="str">
        <f t="shared" si="0"/>
        <v>Martin</v>
      </c>
      <c r="E10" s="3">
        <v>1983</v>
      </c>
      <c r="F10" s="3" t="s">
        <v>266</v>
      </c>
      <c r="G10" s="13" t="str">
        <f>IF(F10="m",LOOKUP(E10,Tabuľka14[[Od ]],Tabuľka14[Kategórie]),LOOKUP(E10,Tabuľka145[[Od ]],Tabuľka145[Kategórie]))</f>
        <v>Muži B</v>
      </c>
      <c r="H10" s="13"/>
      <c r="I10" s="13" t="s">
        <v>145</v>
      </c>
    </row>
    <row r="11" spans="1:17" x14ac:dyDescent="0.25">
      <c r="B11" s="5" t="s">
        <v>93</v>
      </c>
      <c r="C11" s="5" t="s">
        <v>144</v>
      </c>
      <c r="D11" s="5" t="str">
        <f t="shared" si="0"/>
        <v>3athletics Prievidza</v>
      </c>
      <c r="E11" s="3">
        <v>1987</v>
      </c>
      <c r="F11" s="3" t="s">
        <v>266</v>
      </c>
      <c r="G11" s="13" t="str">
        <f>IF(F11="m",LOOKUP(E11,Tabuľka14[[Od ]],Tabuľka14[Kategórie]),LOOKUP(E11,Tabuľka145[[Od ]],Tabuľka145[Kategórie]))</f>
        <v>Muži A</v>
      </c>
      <c r="H11" s="13" t="s">
        <v>353</v>
      </c>
      <c r="I11" s="13" t="s">
        <v>113</v>
      </c>
    </row>
    <row r="12" spans="1:17" x14ac:dyDescent="0.25">
      <c r="B12" s="5" t="s">
        <v>324</v>
      </c>
      <c r="C12" s="5" t="s">
        <v>325</v>
      </c>
      <c r="D12" s="5" t="str">
        <f t="shared" si="0"/>
        <v>Bánovce nad Bebravou</v>
      </c>
      <c r="E12" s="3">
        <v>1986</v>
      </c>
      <c r="F12" s="3" t="s">
        <v>266</v>
      </c>
      <c r="G12" s="13" t="str">
        <f>IF(F12="m",LOOKUP(E12,Tabuľka14[[Od ]],Tabuľka14[Kategórie]),LOOKUP(E12,Tabuľka145[[Od ]],Tabuľka145[Kategórie]))</f>
        <v>Muži A</v>
      </c>
      <c r="H12" s="13"/>
      <c r="I12" s="13" t="s">
        <v>91</v>
      </c>
    </row>
    <row r="13" spans="1:17" x14ac:dyDescent="0.25">
      <c r="B13" s="5" t="s">
        <v>6</v>
      </c>
      <c r="C13" s="5" t="s">
        <v>293</v>
      </c>
      <c r="D13" s="5" t="str">
        <f t="shared" si="0"/>
        <v>ELUN Bánovce nad Bebravou</v>
      </c>
      <c r="E13" s="3">
        <v>1956</v>
      </c>
      <c r="F13" s="3" t="s">
        <v>266</v>
      </c>
      <c r="G13" s="13" t="str">
        <f>IF(F13="m",LOOKUP(E13,Tabuľka14[[Od ]],Tabuľka14[Kategórie]),LOOKUP(E13,Tabuľka145[[Od ]],Tabuľka145[Kategórie]))</f>
        <v>Muži D</v>
      </c>
      <c r="H13" s="13" t="s">
        <v>294</v>
      </c>
      <c r="I13" s="13" t="s">
        <v>91</v>
      </c>
    </row>
    <row r="14" spans="1:17" x14ac:dyDescent="0.25">
      <c r="B14" s="5" t="s">
        <v>11</v>
      </c>
      <c r="C14" s="5" t="s">
        <v>384</v>
      </c>
      <c r="D14" s="5" t="str">
        <f t="shared" si="0"/>
        <v>Handlová</v>
      </c>
      <c r="E14" s="3">
        <v>1998</v>
      </c>
      <c r="F14" s="3" t="s">
        <v>266</v>
      </c>
      <c r="G14" s="13" t="str">
        <f>IF(F14="m",LOOKUP(E14,Tabuľka14[[Od ]],Tabuľka14[Kategórie]),LOOKUP(E14,Tabuľka145[[Od ]],Tabuľka145[Kategórie]))</f>
        <v>Muži A</v>
      </c>
      <c r="H14" s="13"/>
      <c r="I14" s="13" t="s">
        <v>385</v>
      </c>
    </row>
    <row r="15" spans="1:17" x14ac:dyDescent="0.25">
      <c r="B15" s="5" t="s">
        <v>11</v>
      </c>
      <c r="C15" s="5" t="s">
        <v>384</v>
      </c>
      <c r="D15" s="5" t="str">
        <f t="shared" si="0"/>
        <v>Handlová</v>
      </c>
      <c r="E15" s="3">
        <v>1970</v>
      </c>
      <c r="F15" s="3" t="s">
        <v>266</v>
      </c>
      <c r="G15" s="13" t="str">
        <f>IF(F15="m",LOOKUP(E15,Tabuľka14[[Od ]],Tabuľka14[Kategórie]),LOOKUP(E15,Tabuľka145[[Od ]],Tabuľka145[Kategórie]))</f>
        <v>Muži C</v>
      </c>
      <c r="H15" s="13"/>
      <c r="I15" s="13" t="s">
        <v>385</v>
      </c>
    </row>
    <row r="16" spans="1:17" x14ac:dyDescent="0.25">
      <c r="A16" s="3">
        <v>30</v>
      </c>
      <c r="B16" s="5" t="s">
        <v>146</v>
      </c>
      <c r="C16" s="5" t="s">
        <v>136</v>
      </c>
      <c r="D16" s="5" t="str">
        <f t="shared" si="0"/>
        <v>LKW Komponenten Bánovce nad Bebravou</v>
      </c>
      <c r="E16" s="3">
        <v>1973</v>
      </c>
      <c r="F16" s="3" t="s">
        <v>266</v>
      </c>
      <c r="G16" s="13" t="str">
        <f>IF(F16="m",LOOKUP(E16,Tabuľka14[[Od ]],Tabuľka14[Kategórie]),LOOKUP(E16,Tabuľka145[[Od ]],Tabuľka145[Kategórie]))</f>
        <v>Muži C</v>
      </c>
      <c r="H16" s="13" t="s">
        <v>310</v>
      </c>
      <c r="I16" s="13" t="s">
        <v>91</v>
      </c>
    </row>
    <row r="17" spans="1:9" x14ac:dyDescent="0.25">
      <c r="B17" s="5" t="s">
        <v>11</v>
      </c>
      <c r="C17" s="5" t="s">
        <v>136</v>
      </c>
      <c r="D17" s="5" t="str">
        <f t="shared" si="0"/>
        <v>ATLANTICA SportAction Bánovce nad Bebravou</v>
      </c>
      <c r="E17" s="3">
        <v>1970</v>
      </c>
      <c r="F17" s="3" t="s">
        <v>266</v>
      </c>
      <c r="G17" s="13" t="str">
        <f>IF(F17="m",LOOKUP(E17,Tabuľka14[[Od ]],Tabuľka14[Kategórie]),LOOKUP(E17,Tabuľka145[[Od ]],Tabuľka145[Kategórie]))</f>
        <v>Muži C</v>
      </c>
      <c r="H17" s="13" t="s">
        <v>277</v>
      </c>
      <c r="I17" s="13" t="s">
        <v>91</v>
      </c>
    </row>
    <row r="18" spans="1:9" x14ac:dyDescent="0.25">
      <c r="B18" s="5" t="s">
        <v>352</v>
      </c>
      <c r="C18" s="5" t="s">
        <v>202</v>
      </c>
      <c r="D18" s="5" t="str">
        <f t="shared" si="0"/>
        <v>3athletics Prievidza</v>
      </c>
      <c r="E18" s="3">
        <v>1973</v>
      </c>
      <c r="F18" s="3" t="s">
        <v>266</v>
      </c>
      <c r="G18" s="13" t="str">
        <f>IF(F18="m",LOOKUP(E18,Tabuľka14[[Od ]],Tabuľka14[Kategórie]),LOOKUP(E18,Tabuľka145[[Od ]],Tabuľka145[Kategórie]))</f>
        <v>Muži C</v>
      </c>
      <c r="H18" s="13" t="s">
        <v>353</v>
      </c>
      <c r="I18" s="13" t="s">
        <v>113</v>
      </c>
    </row>
    <row r="19" spans="1:9" x14ac:dyDescent="0.25">
      <c r="B19" s="5" t="s">
        <v>41</v>
      </c>
      <c r="C19" s="5" t="s">
        <v>202</v>
      </c>
      <c r="D19" s="5" t="str">
        <f t="shared" si="0"/>
        <v>Trenčín</v>
      </c>
      <c r="E19" s="3">
        <v>1987</v>
      </c>
      <c r="F19" s="3" t="s">
        <v>266</v>
      </c>
      <c r="G19" s="13" t="str">
        <f>IF(F19="m",LOOKUP(E19,Tabuľka14[[Od ]],Tabuľka14[Kategórie]),LOOKUP(E19,Tabuľka145[[Od ]],Tabuľka145[Kategórie]))</f>
        <v>Muži A</v>
      </c>
      <c r="H19" s="13"/>
      <c r="I19" s="13" t="s">
        <v>23</v>
      </c>
    </row>
    <row r="20" spans="1:9" x14ac:dyDescent="0.25">
      <c r="B20" s="5" t="s">
        <v>58</v>
      </c>
      <c r="C20" s="5" t="s">
        <v>494</v>
      </c>
      <c r="D20" s="5" t="str">
        <f t="shared" si="0"/>
        <v>Dubnica nad Váhom</v>
      </c>
      <c r="E20" s="3">
        <v>1985</v>
      </c>
      <c r="F20" s="3" t="s">
        <v>266</v>
      </c>
      <c r="G20" s="13" t="str">
        <f>IF(F20="m",LOOKUP(E20,Tabuľka14[[Od ]],Tabuľka14[Kategórie]),LOOKUP(E20,Tabuľka145[[Od ]],Tabuľka145[Kategórie]))</f>
        <v>Muži A</v>
      </c>
      <c r="H20" s="13"/>
      <c r="I20" s="13" t="s">
        <v>98</v>
      </c>
    </row>
    <row r="21" spans="1:9" x14ac:dyDescent="0.25">
      <c r="B21" s="5" t="s">
        <v>119</v>
      </c>
      <c r="C21" s="5" t="s">
        <v>120</v>
      </c>
      <c r="D21" s="5" t="str">
        <f t="shared" si="0"/>
        <v>Bánovce nad Bebravou</v>
      </c>
      <c r="E21" s="3">
        <v>1979</v>
      </c>
      <c r="F21" s="3" t="s">
        <v>266</v>
      </c>
      <c r="G21" s="13" t="str">
        <f>IF(F21="m",LOOKUP(E21,Tabuľka14[[Od ]],Tabuľka14[Kategórie]),LOOKUP(E21,Tabuľka145[[Od ]],Tabuľka145[Kategórie]))</f>
        <v>Muži B</v>
      </c>
      <c r="H21" s="13"/>
      <c r="I21" s="13" t="s">
        <v>91</v>
      </c>
    </row>
    <row r="22" spans="1:9" x14ac:dyDescent="0.25">
      <c r="B22" s="5" t="s">
        <v>7</v>
      </c>
      <c r="C22" s="5" t="s">
        <v>219</v>
      </c>
      <c r="D22" s="5" t="str">
        <f t="shared" si="0"/>
        <v>Bánovce nad Bebravou</v>
      </c>
      <c r="E22" s="3">
        <v>1984</v>
      </c>
      <c r="F22" s="3" t="s">
        <v>266</v>
      </c>
      <c r="G22" s="13" t="str">
        <f>IF(F22="m",LOOKUP(E22,Tabuľka14[[Od ]],Tabuľka14[Kategórie]),LOOKUP(E22,Tabuľka145[[Od ]],Tabuľka145[Kategórie]))</f>
        <v>Muži B</v>
      </c>
      <c r="H22" s="13"/>
      <c r="I22" s="13" t="s">
        <v>91</v>
      </c>
    </row>
    <row r="23" spans="1:9" x14ac:dyDescent="0.25">
      <c r="B23" s="5" t="s">
        <v>6</v>
      </c>
      <c r="C23" s="5" t="s">
        <v>373</v>
      </c>
      <c r="D23" s="5" t="str">
        <f t="shared" si="0"/>
        <v>Bánovce nad Bebravou</v>
      </c>
      <c r="E23" s="3">
        <v>1997</v>
      </c>
      <c r="F23" s="3" t="s">
        <v>266</v>
      </c>
      <c r="G23" s="13" t="str">
        <f>IF(F23="m",LOOKUP(E23,Tabuľka14[[Od ]],Tabuľka14[Kategórie]),LOOKUP(E23,Tabuľka145[[Od ]],Tabuľka145[Kategórie]))</f>
        <v>Muži A</v>
      </c>
      <c r="H23" s="13"/>
      <c r="I23" s="13" t="s">
        <v>91</v>
      </c>
    </row>
    <row r="24" spans="1:9" x14ac:dyDescent="0.25">
      <c r="B24" s="5" t="s">
        <v>108</v>
      </c>
      <c r="C24" s="5" t="s">
        <v>107</v>
      </c>
      <c r="D24" s="5" t="str">
        <f t="shared" si="0"/>
        <v>Dubnica nad Váhom</v>
      </c>
      <c r="E24" s="3">
        <v>1966</v>
      </c>
      <c r="F24" s="3" t="s">
        <v>266</v>
      </c>
      <c r="G24" s="13" t="str">
        <f>IF(F24="m",LOOKUP(E24,Tabuľka14[[Od ]],Tabuľka14[Kategórie]),LOOKUP(E24,Tabuľka145[[Od ]],Tabuľka145[Kategórie]))</f>
        <v>Muži C</v>
      </c>
      <c r="H24" s="13"/>
      <c r="I24" s="13" t="s">
        <v>98</v>
      </c>
    </row>
    <row r="25" spans="1:9" x14ac:dyDescent="0.25">
      <c r="B25" s="5" t="s">
        <v>132</v>
      </c>
      <c r="C25" s="5" t="s">
        <v>326</v>
      </c>
      <c r="D25" s="5" t="str">
        <f t="shared" si="0"/>
        <v>Chynorany</v>
      </c>
      <c r="E25" s="3">
        <v>1987</v>
      </c>
      <c r="F25" s="3" t="s">
        <v>266</v>
      </c>
      <c r="G25" s="13" t="str">
        <f>IF(F25="m",LOOKUP(E25,Tabuľka14[[Od ]],Tabuľka14[Kategórie]),LOOKUP(E25,Tabuľka145[[Od ]],Tabuľka145[Kategórie]))</f>
        <v>Muži A</v>
      </c>
      <c r="H25" s="13"/>
      <c r="I25" s="13" t="s">
        <v>327</v>
      </c>
    </row>
    <row r="26" spans="1:9" x14ac:dyDescent="0.25">
      <c r="B26" s="5" t="s">
        <v>6</v>
      </c>
      <c r="C26" s="5" t="s">
        <v>224</v>
      </c>
      <c r="D26" s="5" t="str">
        <f t="shared" si="0"/>
        <v>Malé Bedzany</v>
      </c>
      <c r="E26" s="3">
        <v>1980</v>
      </c>
      <c r="F26" s="3" t="s">
        <v>266</v>
      </c>
      <c r="G26" s="13" t="str">
        <f>IF(F26="m",LOOKUP(E26,Tabuľka14[[Od ]],Tabuľka14[Kategórie]),LOOKUP(E26,Tabuľka145[[Od ]],Tabuľka145[Kategórie]))</f>
        <v>Muži B</v>
      </c>
      <c r="H26" s="13"/>
      <c r="I26" s="13" t="s">
        <v>225</v>
      </c>
    </row>
    <row r="27" spans="1:9" x14ac:dyDescent="0.25">
      <c r="B27" s="5" t="s">
        <v>93</v>
      </c>
      <c r="C27" s="5" t="s">
        <v>343</v>
      </c>
      <c r="D27" s="5" t="str">
        <f t="shared" si="0"/>
        <v>Veľké Bierovce</v>
      </c>
      <c r="E27" s="3">
        <v>1980</v>
      </c>
      <c r="F27" s="3" t="s">
        <v>266</v>
      </c>
      <c r="G27" s="13" t="str">
        <f>IF(F27="m",LOOKUP(E27,Tabuľka14[[Od ]],Tabuľka14[Kategórie]),LOOKUP(E27,Tabuľka145[[Od ]],Tabuľka145[Kategórie]))</f>
        <v>Muži B</v>
      </c>
      <c r="H27" s="13"/>
      <c r="I27" s="13" t="s">
        <v>389</v>
      </c>
    </row>
    <row r="28" spans="1:9" x14ac:dyDescent="0.25">
      <c r="B28" s="5" t="s">
        <v>246</v>
      </c>
      <c r="C28" s="5" t="s">
        <v>247</v>
      </c>
      <c r="D28" s="5" t="str">
        <f t="shared" si="0"/>
        <v>Bánovce nad Bebravou</v>
      </c>
      <c r="E28" s="3">
        <v>1972</v>
      </c>
      <c r="F28" s="3" t="s">
        <v>267</v>
      </c>
      <c r="G28" s="13" t="str">
        <f>IF(F28="m",LOOKUP(E28,Tabuľka14[[Od ]],Tabuľka14[Kategórie]),LOOKUP(E28,Tabuľka145[[Od ]],Tabuľka145[Kategórie]))</f>
        <v>Ženy B</v>
      </c>
      <c r="H28" s="13"/>
      <c r="I28" s="13" t="s">
        <v>91</v>
      </c>
    </row>
    <row r="29" spans="1:9" x14ac:dyDescent="0.25">
      <c r="B29" s="5" t="s">
        <v>135</v>
      </c>
      <c r="C29" s="5" t="s">
        <v>90</v>
      </c>
      <c r="D29" s="5" t="str">
        <f t="shared" si="0"/>
        <v>Trenčín</v>
      </c>
      <c r="E29" s="3">
        <v>1968</v>
      </c>
      <c r="F29" s="3" t="s">
        <v>267</v>
      </c>
      <c r="G29" s="13" t="str">
        <f>IF(F29="m",LOOKUP(E29,Tabuľka14[[Od ]],Tabuľka14[Kategórie]),LOOKUP(E29,Tabuľka145[[Od ]],Tabuľka145[Kategórie]))</f>
        <v>Ženy B</v>
      </c>
      <c r="H29" s="13"/>
      <c r="I29" s="13" t="s">
        <v>23</v>
      </c>
    </row>
    <row r="30" spans="1:9" x14ac:dyDescent="0.25">
      <c r="B30" s="5" t="s">
        <v>63</v>
      </c>
      <c r="C30" s="5" t="s">
        <v>90</v>
      </c>
      <c r="D30" s="5" t="str">
        <f t="shared" si="0"/>
        <v>Trenčín</v>
      </c>
      <c r="E30" s="3">
        <v>1992</v>
      </c>
      <c r="F30" s="3" t="s">
        <v>267</v>
      </c>
      <c r="G30" s="13" t="str">
        <f>IF(F30="m",LOOKUP(E30,Tabuľka14[[Od ]],Tabuľka14[Kategórie]),LOOKUP(E30,Tabuľka145[[Od ]],Tabuľka145[Kategórie]))</f>
        <v>Ženy A</v>
      </c>
      <c r="H30" s="13"/>
      <c r="I30" s="13" t="s">
        <v>23</v>
      </c>
    </row>
    <row r="31" spans="1:9" x14ac:dyDescent="0.25">
      <c r="A31" s="3">
        <v>19</v>
      </c>
      <c r="B31" s="5" t="s">
        <v>54</v>
      </c>
      <c r="C31" s="5" t="s">
        <v>53</v>
      </c>
      <c r="D31" s="5" t="str">
        <f t="shared" si="0"/>
        <v>Bánovce nad Bebravou</v>
      </c>
      <c r="E31" s="3">
        <v>1958</v>
      </c>
      <c r="F31" s="3" t="s">
        <v>266</v>
      </c>
      <c r="G31" s="13" t="str">
        <f>IF(F31="m",LOOKUP(E31,Tabuľka14[[Od ]],Tabuľka14[Kategórie]),LOOKUP(E31,Tabuľka145[[Od ]],Tabuľka145[Kategórie]))</f>
        <v>Muži D</v>
      </c>
      <c r="H31" s="13"/>
      <c r="I31" s="13" t="s">
        <v>91</v>
      </c>
    </row>
    <row r="32" spans="1:9" x14ac:dyDescent="0.25">
      <c r="B32" s="5" t="s">
        <v>132</v>
      </c>
      <c r="C32" s="5" t="s">
        <v>159</v>
      </c>
      <c r="D32" s="5" t="str">
        <f t="shared" si="0"/>
        <v>Žabokreky nad Nitrou</v>
      </c>
      <c r="E32" s="3">
        <v>1974</v>
      </c>
      <c r="F32" s="3" t="s">
        <v>266</v>
      </c>
      <c r="G32" s="13" t="str">
        <f>IF(F32="m",LOOKUP(E32,Tabuľka14[[Od ]],Tabuľka14[Kategórie]),LOOKUP(E32,Tabuľka145[[Od ]],Tabuľka145[Kategórie]))</f>
        <v>Muži C</v>
      </c>
      <c r="H32" s="13"/>
      <c r="I32" s="13" t="s">
        <v>278</v>
      </c>
    </row>
    <row r="33" spans="1:9" x14ac:dyDescent="0.25">
      <c r="B33" s="5" t="s">
        <v>328</v>
      </c>
      <c r="C33" s="5" t="s">
        <v>344</v>
      </c>
      <c r="D33" s="5" t="str">
        <f t="shared" si="0"/>
        <v>VKP Bánovce nad Bebravou</v>
      </c>
      <c r="E33" s="3">
        <v>1989</v>
      </c>
      <c r="F33" s="3" t="s">
        <v>266</v>
      </c>
      <c r="G33" s="13" t="str">
        <f>IF(F33="m",LOOKUP(E33,Tabuľka14[[Od ]],Tabuľka14[Kategórie]),LOOKUP(E33,Tabuľka145[[Od ]],Tabuľka145[Kategórie]))</f>
        <v>Muži A</v>
      </c>
      <c r="H33" s="13" t="s">
        <v>345</v>
      </c>
      <c r="I33" s="13" t="s">
        <v>91</v>
      </c>
    </row>
    <row r="34" spans="1:9" x14ac:dyDescent="0.25">
      <c r="B34" s="5" t="s">
        <v>7</v>
      </c>
      <c r="C34" s="5" t="s">
        <v>344</v>
      </c>
      <c r="D34" s="5" t="str">
        <f t="shared" ref="D34:D65" si="1">TRIM(CONCATENATE(H34," ",I34))</f>
        <v>VKP Bánovce nad Bebravou</v>
      </c>
      <c r="E34" s="3">
        <v>1979</v>
      </c>
      <c r="F34" s="3" t="s">
        <v>266</v>
      </c>
      <c r="G34" s="13" t="str">
        <f>IF(F34="m",LOOKUP(E34,Tabuľka14[[Od ]],Tabuľka14[Kategórie]),LOOKUP(E34,Tabuľka145[[Od ]],Tabuľka145[Kategórie]))</f>
        <v>Muži B</v>
      </c>
      <c r="H34" s="13" t="s">
        <v>345</v>
      </c>
      <c r="I34" s="13" t="s">
        <v>91</v>
      </c>
    </row>
    <row r="35" spans="1:9" x14ac:dyDescent="0.25">
      <c r="A35" s="3">
        <v>9</v>
      </c>
      <c r="B35" s="5" t="s">
        <v>5</v>
      </c>
      <c r="C35" s="5" t="s">
        <v>170</v>
      </c>
      <c r="D35" s="5" t="str">
        <f t="shared" si="1"/>
        <v>Sokol Šišov</v>
      </c>
      <c r="E35" s="3">
        <v>1965</v>
      </c>
      <c r="F35" s="3" t="s">
        <v>266</v>
      </c>
      <c r="G35" s="13" t="str">
        <f>IF(F35="m",LOOKUP(E35,Tabuľka14[[Od ]],Tabuľka14[Kategórie]),LOOKUP(E35,Tabuľka145[[Od ]],Tabuľka145[Kategórie]))</f>
        <v>Muži C</v>
      </c>
      <c r="H35" s="13" t="s">
        <v>365</v>
      </c>
      <c r="I35" s="13" t="s">
        <v>364</v>
      </c>
    </row>
    <row r="36" spans="1:9" x14ac:dyDescent="0.25">
      <c r="B36" s="5" t="s">
        <v>60</v>
      </c>
      <c r="C36" s="5" t="s">
        <v>404</v>
      </c>
      <c r="D36" s="5" t="str">
        <f t="shared" si="1"/>
        <v>Nitrianske Rudno</v>
      </c>
      <c r="E36" s="3">
        <v>1983</v>
      </c>
      <c r="F36" s="3" t="s">
        <v>266</v>
      </c>
      <c r="G36" s="13" t="str">
        <f>IF(F36="m",LOOKUP(E36,Tabuľka14[[Od ]],Tabuľka14[Kategórie]),LOOKUP(E36,Tabuľka145[[Od ]],Tabuľka145[Kategórie]))</f>
        <v>Muži B</v>
      </c>
      <c r="H36" s="13"/>
      <c r="I36" s="13" t="s">
        <v>380</v>
      </c>
    </row>
    <row r="37" spans="1:9" x14ac:dyDescent="0.25">
      <c r="B37" s="5" t="s">
        <v>154</v>
      </c>
      <c r="C37" s="5" t="s">
        <v>155</v>
      </c>
      <c r="D37" s="5" t="str">
        <f t="shared" si="1"/>
        <v>Rybany</v>
      </c>
      <c r="E37" s="3">
        <v>1976</v>
      </c>
      <c r="F37" s="3" t="s">
        <v>266</v>
      </c>
      <c r="G37" s="13" t="str">
        <f>IF(F37="m",LOOKUP(E37,Tabuľka14[[Od ]],Tabuľka14[Kategórie]),LOOKUP(E37,Tabuľka145[[Od ]],Tabuľka145[Kategórie]))</f>
        <v>Muži B</v>
      </c>
      <c r="H37" s="13"/>
      <c r="I37" s="13" t="s">
        <v>156</v>
      </c>
    </row>
    <row r="38" spans="1:9" x14ac:dyDescent="0.25">
      <c r="B38" s="5" t="s">
        <v>132</v>
      </c>
      <c r="C38" s="5" t="s">
        <v>321</v>
      </c>
      <c r="D38" s="5" t="str">
        <f t="shared" si="1"/>
        <v>Malé Chlievany</v>
      </c>
      <c r="E38" s="3">
        <v>1994</v>
      </c>
      <c r="F38" s="3" t="s">
        <v>266</v>
      </c>
      <c r="G38" s="13" t="str">
        <f>IF(F38="m",LOOKUP(E38,Tabuľka14[[Od ]],Tabuľka14[Kategórie]),LOOKUP(E38,Tabuľka145[[Od ]],Tabuľka145[Kategórie]))</f>
        <v>Muži A</v>
      </c>
      <c r="H38" s="13"/>
      <c r="I38" s="13" t="s">
        <v>400</v>
      </c>
    </row>
    <row r="39" spans="1:9" x14ac:dyDescent="0.25">
      <c r="B39" s="5" t="s">
        <v>11</v>
      </c>
      <c r="C39" s="5" t="s">
        <v>321</v>
      </c>
      <c r="D39" s="5" t="str">
        <f t="shared" si="1"/>
        <v>Dvorec</v>
      </c>
      <c r="E39" s="3">
        <v>1985</v>
      </c>
      <c r="F39" s="3" t="s">
        <v>266</v>
      </c>
      <c r="G39" s="13" t="str">
        <f>IF(F39="m",LOOKUP(E39,Tabuľka14[[Od ]],Tabuľka14[Kategórie]),LOOKUP(E39,Tabuľka145[[Od ]],Tabuľka145[Kategórie]))</f>
        <v>Muži A</v>
      </c>
      <c r="H39" s="13"/>
      <c r="I39" s="13" t="s">
        <v>111</v>
      </c>
    </row>
    <row r="40" spans="1:9" x14ac:dyDescent="0.25">
      <c r="B40" s="5" t="s">
        <v>497</v>
      </c>
      <c r="C40" s="5" t="s">
        <v>498</v>
      </c>
      <c r="D40" s="5" t="str">
        <f t="shared" si="1"/>
        <v>Bánovce nad Bebravou</v>
      </c>
      <c r="E40" s="3">
        <v>1992</v>
      </c>
      <c r="F40" s="3" t="s">
        <v>266</v>
      </c>
      <c r="G40" s="13" t="str">
        <f>IF(F40="m",LOOKUP(E40,Tabuľka14[[Od ]],Tabuľka14[Kategórie]),LOOKUP(E40,Tabuľka145[[Od ]],Tabuľka145[Kategórie]))</f>
        <v>Muži A</v>
      </c>
      <c r="H40" s="13"/>
      <c r="I40" s="13" t="s">
        <v>91</v>
      </c>
    </row>
    <row r="41" spans="1:9" x14ac:dyDescent="0.25">
      <c r="B41" s="5" t="s">
        <v>209</v>
      </c>
      <c r="C41" s="5" t="s">
        <v>376</v>
      </c>
      <c r="D41" s="5" t="str">
        <f t="shared" si="1"/>
        <v>Veľké Chlievany</v>
      </c>
      <c r="E41" s="3">
        <v>1991</v>
      </c>
      <c r="F41" s="3" t="s">
        <v>266</v>
      </c>
      <c r="G41" s="13" t="str">
        <f>IF(F41="m",LOOKUP(E41,Tabuľka14[[Od ]],Tabuľka14[Kategórie]),LOOKUP(E41,Tabuľka145[[Od ]],Tabuľka145[Kategórie]))</f>
        <v>Muži A</v>
      </c>
      <c r="H41" s="13"/>
      <c r="I41" s="13" t="s">
        <v>377</v>
      </c>
    </row>
    <row r="42" spans="1:9" x14ac:dyDescent="0.25">
      <c r="A42" s="3">
        <v>5</v>
      </c>
      <c r="B42" s="5" t="s">
        <v>41</v>
      </c>
      <c r="C42" s="5" t="s">
        <v>42</v>
      </c>
      <c r="D42" s="5" t="str">
        <f t="shared" si="1"/>
        <v>xRoad Bánovce nad Bebravou</v>
      </c>
      <c r="E42" s="3">
        <v>1950</v>
      </c>
      <c r="F42" s="3" t="s">
        <v>266</v>
      </c>
      <c r="G42" s="13" t="str">
        <f>IF(F42="m",LOOKUP(E42,Tabuľka14[[Od ]],Tabuľka14[Kategórie]),LOOKUP(E42,Tabuľka145[[Od ]],Tabuľka145[Kategórie]))</f>
        <v>Muži E</v>
      </c>
      <c r="H42" s="13" t="s">
        <v>347</v>
      </c>
      <c r="I42" s="13" t="s">
        <v>91</v>
      </c>
    </row>
    <row r="43" spans="1:9" x14ac:dyDescent="0.25">
      <c r="B43" s="5" t="s">
        <v>38</v>
      </c>
      <c r="C43" s="5" t="s">
        <v>39</v>
      </c>
      <c r="D43" s="5" t="str">
        <f t="shared" si="1"/>
        <v>Bánovce nad Bebravou</v>
      </c>
      <c r="E43" s="3">
        <v>1980</v>
      </c>
      <c r="F43" s="3" t="s">
        <v>266</v>
      </c>
      <c r="G43" s="13" t="str">
        <f>IF(F43="m",LOOKUP(E43,Tabuľka14[[Od ]],Tabuľka14[Kategórie]),LOOKUP(E43,Tabuľka145[[Od ]],Tabuľka145[Kategórie]))</f>
        <v>Muži B</v>
      </c>
      <c r="H43" s="13"/>
      <c r="I43" s="13" t="s">
        <v>91</v>
      </c>
    </row>
    <row r="44" spans="1:9" x14ac:dyDescent="0.25">
      <c r="B44" s="5" t="s">
        <v>157</v>
      </c>
      <c r="C44" s="5" t="s">
        <v>158</v>
      </c>
      <c r="D44" s="5" t="str">
        <f t="shared" si="1"/>
        <v>Bánovce nad Bebravou</v>
      </c>
      <c r="E44" s="3">
        <v>1978</v>
      </c>
      <c r="F44" s="3" t="s">
        <v>266</v>
      </c>
      <c r="G44" s="13" t="str">
        <f>IF(F44="m",LOOKUP(E44,Tabuľka14[[Od ]],Tabuľka14[Kategórie]),LOOKUP(E44,Tabuľka145[[Od ]],Tabuľka145[Kategórie]))</f>
        <v>Muži B</v>
      </c>
      <c r="H44" s="13"/>
      <c r="I44" s="13" t="s">
        <v>91</v>
      </c>
    </row>
    <row r="45" spans="1:9" x14ac:dyDescent="0.25">
      <c r="A45" s="3">
        <v>6</v>
      </c>
      <c r="B45" s="5" t="s">
        <v>44</v>
      </c>
      <c r="C45" s="5" t="s">
        <v>45</v>
      </c>
      <c r="D45" s="5" t="str">
        <f t="shared" si="1"/>
        <v>Byttherm Bánovce nad Bebravou</v>
      </c>
      <c r="E45" s="3">
        <v>1970</v>
      </c>
      <c r="F45" s="3" t="s">
        <v>266</v>
      </c>
      <c r="G45" s="13" t="str">
        <f>IF(F45="m",LOOKUP(E45,Tabuľka14[[Od ]],Tabuľka14[Kategórie]),LOOKUP(E45,Tabuľka145[[Od ]],Tabuľka145[Kategórie]))</f>
        <v>Muži C</v>
      </c>
      <c r="H45" s="13" t="s">
        <v>291</v>
      </c>
      <c r="I45" s="13" t="s">
        <v>91</v>
      </c>
    </row>
    <row r="46" spans="1:9" x14ac:dyDescent="0.25">
      <c r="B46" s="5" t="s">
        <v>6</v>
      </c>
      <c r="C46" s="5" t="s">
        <v>130</v>
      </c>
      <c r="D46" s="5" t="str">
        <f t="shared" si="1"/>
        <v>Kanianka</v>
      </c>
      <c r="E46" s="3">
        <v>1955</v>
      </c>
      <c r="F46" s="3" t="s">
        <v>266</v>
      </c>
      <c r="G46" s="13" t="str">
        <f>IF(F46="m",LOOKUP(E46,Tabuľka14[[Od ]],Tabuľka14[Kategórie]),LOOKUP(E46,Tabuľka145[[Od ]],Tabuľka145[Kategórie]))</f>
        <v>Muži D</v>
      </c>
      <c r="H46" s="13"/>
      <c r="I46" s="13" t="s">
        <v>131</v>
      </c>
    </row>
    <row r="47" spans="1:9" x14ac:dyDescent="0.25">
      <c r="B47" s="5" t="s">
        <v>5</v>
      </c>
      <c r="C47" s="5" t="s">
        <v>363</v>
      </c>
      <c r="D47" s="5" t="str">
        <f t="shared" si="1"/>
        <v>Bánovce nad Bebravou</v>
      </c>
      <c r="E47" s="3">
        <v>1992</v>
      </c>
      <c r="F47" s="3" t="s">
        <v>266</v>
      </c>
      <c r="G47" s="13" t="str">
        <f>IF(F47="m",LOOKUP(E47,Tabuľka14[[Od ]],Tabuľka14[Kategórie]),LOOKUP(E47,Tabuľka145[[Od ]],Tabuľka145[Kategórie]))</f>
        <v>Muži A</v>
      </c>
      <c r="H47" s="13"/>
      <c r="I47" s="13" t="s">
        <v>91</v>
      </c>
    </row>
    <row r="48" spans="1:9" x14ac:dyDescent="0.25">
      <c r="B48" s="5" t="s">
        <v>7</v>
      </c>
      <c r="C48" s="5" t="s">
        <v>363</v>
      </c>
      <c r="D48" s="5" t="str">
        <f t="shared" si="1"/>
        <v>Bánovce nad Bebravou</v>
      </c>
      <c r="E48" s="3">
        <v>1995</v>
      </c>
      <c r="F48" s="3" t="s">
        <v>266</v>
      </c>
      <c r="G48" s="13" t="str">
        <f>IF(F48="m",LOOKUP(E48,Tabuľka14[[Od ]],Tabuľka14[Kategórie]),LOOKUP(E48,Tabuľka145[[Od ]],Tabuľka145[Kategórie]))</f>
        <v>Muži A</v>
      </c>
      <c r="H48" s="13"/>
      <c r="I48" s="13" t="s">
        <v>91</v>
      </c>
    </row>
    <row r="49" spans="1:9" x14ac:dyDescent="0.25">
      <c r="B49" s="5" t="s">
        <v>36</v>
      </c>
      <c r="C49" s="5" t="s">
        <v>305</v>
      </c>
      <c r="D49" s="5" t="str">
        <f t="shared" si="1"/>
        <v>Bánovce nad Bebravou</v>
      </c>
      <c r="E49" s="3">
        <v>1983</v>
      </c>
      <c r="F49" s="3" t="s">
        <v>267</v>
      </c>
      <c r="G49" s="13" t="str">
        <f>IF(F49="m",LOOKUP(E49,Tabuľka14[[Od ]],Tabuľka14[Kategórie]),LOOKUP(E49,Tabuľka145[[Od ]],Tabuľka145[Kategórie]))</f>
        <v>Ženy A</v>
      </c>
      <c r="H49" s="13"/>
      <c r="I49" s="13" t="s">
        <v>91</v>
      </c>
    </row>
    <row r="50" spans="1:9" x14ac:dyDescent="0.25">
      <c r="B50" s="5" t="s">
        <v>132</v>
      </c>
      <c r="C50" s="5" t="s">
        <v>332</v>
      </c>
      <c r="D50" s="5" t="str">
        <f t="shared" si="1"/>
        <v>Martin</v>
      </c>
      <c r="E50" s="3">
        <v>1973</v>
      </c>
      <c r="F50" s="3" t="s">
        <v>266</v>
      </c>
      <c r="G50" s="13" t="str">
        <f>IF(F50="m",LOOKUP(E50,Tabuľka14[[Od ]],Tabuľka14[Kategórie]),LOOKUP(E50,Tabuľka145[[Od ]],Tabuľka145[Kategórie]))</f>
        <v>Muži C</v>
      </c>
      <c r="H50" s="13"/>
      <c r="I50" s="13" t="s">
        <v>145</v>
      </c>
    </row>
    <row r="51" spans="1:9" x14ac:dyDescent="0.25">
      <c r="B51" s="5" t="s">
        <v>123</v>
      </c>
      <c r="C51" s="5" t="s">
        <v>122</v>
      </c>
      <c r="D51" s="5" t="str">
        <f t="shared" si="1"/>
        <v>Prusy</v>
      </c>
      <c r="E51" s="3">
        <v>1996</v>
      </c>
      <c r="F51" s="3" t="s">
        <v>267</v>
      </c>
      <c r="G51" s="13" t="str">
        <f>IF(F51="m",LOOKUP(E51,Tabuľka14[[Od ]],Tabuľka14[Kategórie]),LOOKUP(E51,Tabuľka145[[Od ]],Tabuľka145[Kategórie]))</f>
        <v>Ženy A</v>
      </c>
      <c r="H51" s="13"/>
      <c r="I51" s="13" t="s">
        <v>124</v>
      </c>
    </row>
    <row r="52" spans="1:9" x14ac:dyDescent="0.25">
      <c r="B52" s="5" t="s">
        <v>338</v>
      </c>
      <c r="C52" s="5" t="s">
        <v>337</v>
      </c>
      <c r="D52" s="5" t="str">
        <f t="shared" si="1"/>
        <v>Dubnica nad Váhom</v>
      </c>
      <c r="E52" s="3">
        <v>1975</v>
      </c>
      <c r="F52" s="3" t="s">
        <v>267</v>
      </c>
      <c r="G52" s="13" t="str">
        <f>IF(F52="m",LOOKUP(E52,Tabuľka14[[Od ]],Tabuľka14[Kategórie]),LOOKUP(E52,Tabuľka145[[Od ]],Tabuľka145[Kategórie]))</f>
        <v>Ženy A</v>
      </c>
      <c r="H52" s="13"/>
      <c r="I52" s="13" t="s">
        <v>98</v>
      </c>
    </row>
    <row r="53" spans="1:9" x14ac:dyDescent="0.25">
      <c r="B53" s="5" t="s">
        <v>272</v>
      </c>
      <c r="C53" s="5" t="s">
        <v>271</v>
      </c>
      <c r="D53" s="5" t="str">
        <f t="shared" si="1"/>
        <v>Bánovce nad Bebravou</v>
      </c>
      <c r="E53" s="3">
        <v>1987</v>
      </c>
      <c r="F53" s="3" t="s">
        <v>266</v>
      </c>
      <c r="G53" s="13" t="str">
        <f>IF(F53="m",LOOKUP(E53,Tabuľka14[[Od ]],Tabuľka14[Kategórie]),LOOKUP(E53,Tabuľka145[[Od ]],Tabuľka145[Kategórie]))</f>
        <v>Muži A</v>
      </c>
      <c r="H53" s="13"/>
      <c r="I53" s="13" t="s">
        <v>91</v>
      </c>
    </row>
    <row r="54" spans="1:9" x14ac:dyDescent="0.25">
      <c r="B54" s="5" t="s">
        <v>217</v>
      </c>
      <c r="C54" s="5" t="s">
        <v>218</v>
      </c>
      <c r="D54" s="5" t="str">
        <f t="shared" si="1"/>
        <v>Dubnica nad Váhom</v>
      </c>
      <c r="E54" s="3">
        <v>1978</v>
      </c>
      <c r="F54" s="3" t="s">
        <v>267</v>
      </c>
      <c r="G54" s="13" t="str">
        <f>IF(F54="m",LOOKUP(E54,Tabuľka14[[Od ]],Tabuľka14[Kategórie]),LOOKUP(E54,Tabuľka145[[Od ]],Tabuľka145[Kategórie]))</f>
        <v>Ženy A</v>
      </c>
      <c r="H54" s="13"/>
      <c r="I54" s="13" t="s">
        <v>98</v>
      </c>
    </row>
    <row r="55" spans="1:9" x14ac:dyDescent="0.25">
      <c r="B55" s="5" t="s">
        <v>7</v>
      </c>
      <c r="C55" s="5" t="s">
        <v>8</v>
      </c>
      <c r="D55" s="5" t="str">
        <f t="shared" si="1"/>
        <v>Horné Naštice</v>
      </c>
      <c r="E55" s="3">
        <v>1980</v>
      </c>
      <c r="F55" s="3" t="s">
        <v>266</v>
      </c>
      <c r="G55" s="13" t="str">
        <f>IF(F55="m",LOOKUP(E55,Tabuľka14[[Od ]],Tabuľka14[Kategórie]),LOOKUP(E55,Tabuľka145[[Od ]],Tabuľka145[Kategórie]))</f>
        <v>Muži B</v>
      </c>
      <c r="H55" s="13"/>
      <c r="I55" s="13" t="s">
        <v>9</v>
      </c>
    </row>
    <row r="56" spans="1:9" x14ac:dyDescent="0.25">
      <c r="B56" s="5" t="s">
        <v>49</v>
      </c>
      <c r="C56" s="5" t="s">
        <v>226</v>
      </c>
      <c r="D56" s="5" t="str">
        <f t="shared" si="1"/>
        <v>Hruboš Team Bánovce nad Bebravou</v>
      </c>
      <c r="E56" s="3">
        <v>1986</v>
      </c>
      <c r="F56" s="3" t="s">
        <v>266</v>
      </c>
      <c r="G56" s="13" t="str">
        <f>IF(F56="m",LOOKUP(E56,Tabuľka14[[Od ]],Tabuľka14[Kategórie]),LOOKUP(E56,Tabuľka145[[Od ]],Tabuľka145[Kategórie]))</f>
        <v>Muži A</v>
      </c>
      <c r="H56" s="13" t="s">
        <v>279</v>
      </c>
      <c r="I56" s="13" t="s">
        <v>91</v>
      </c>
    </row>
    <row r="57" spans="1:9" x14ac:dyDescent="0.25">
      <c r="B57" s="5" t="s">
        <v>146</v>
      </c>
      <c r="C57" s="5" t="s">
        <v>358</v>
      </c>
      <c r="D57" s="5" t="str">
        <f t="shared" si="1"/>
        <v>Trenčín</v>
      </c>
      <c r="E57" s="3">
        <v>1973</v>
      </c>
      <c r="F57" s="3" t="s">
        <v>266</v>
      </c>
      <c r="G57" s="13" t="str">
        <f>IF(F57="m",LOOKUP(E57,Tabuľka14[[Od ]],Tabuľka14[Kategórie]),LOOKUP(E57,Tabuľka145[[Od ]],Tabuľka145[Kategórie]))</f>
        <v>Muži C</v>
      </c>
      <c r="H57" s="13"/>
      <c r="I57" s="13" t="s">
        <v>23</v>
      </c>
    </row>
    <row r="58" spans="1:9" x14ac:dyDescent="0.25">
      <c r="B58" s="5" t="s">
        <v>360</v>
      </c>
      <c r="C58" s="5" t="s">
        <v>359</v>
      </c>
      <c r="D58" s="5" t="str">
        <f t="shared" si="1"/>
        <v>Trenčín</v>
      </c>
      <c r="E58" s="3">
        <v>1971</v>
      </c>
      <c r="F58" s="3" t="s">
        <v>267</v>
      </c>
      <c r="G58" s="13" t="str">
        <f>IF(F58="m",LOOKUP(E58,Tabuľka14[[Od ]],Tabuľka14[Kategórie]),LOOKUP(E58,Tabuľka145[[Od ]],Tabuľka145[Kategórie]))</f>
        <v>Ženy B</v>
      </c>
      <c r="H58" s="13"/>
      <c r="I58" s="13" t="s">
        <v>23</v>
      </c>
    </row>
    <row r="59" spans="1:9" x14ac:dyDescent="0.25">
      <c r="B59" s="5" t="s">
        <v>7</v>
      </c>
      <c r="C59" s="5" t="s">
        <v>306</v>
      </c>
      <c r="D59" s="5" t="str">
        <f t="shared" si="1"/>
        <v>Trenčín</v>
      </c>
      <c r="E59" s="3">
        <v>1948</v>
      </c>
      <c r="F59" s="3" t="s">
        <v>266</v>
      </c>
      <c r="G59" s="13" t="str">
        <f>IF(F59="m",LOOKUP(E59,Tabuľka14[[Od ]],Tabuľka14[Kategórie]),LOOKUP(E59,Tabuľka145[[Od ]],Tabuľka145[Kategórie]))</f>
        <v>Muži E</v>
      </c>
      <c r="H59" s="13"/>
      <c r="I59" s="13" t="s">
        <v>23</v>
      </c>
    </row>
    <row r="60" spans="1:9" x14ac:dyDescent="0.25">
      <c r="B60" s="5" t="s">
        <v>153</v>
      </c>
      <c r="C60" s="5" t="s">
        <v>152</v>
      </c>
      <c r="D60" s="5" t="str">
        <f t="shared" si="1"/>
        <v>AŠK Slavia Trnava</v>
      </c>
      <c r="E60" s="3">
        <v>1991</v>
      </c>
      <c r="F60" s="3" t="s">
        <v>266</v>
      </c>
      <c r="G60" s="13" t="str">
        <f>IF(F60="m",LOOKUP(E60,Tabuľka14[[Od ]],Tabuľka14[Kategórie]),LOOKUP(E60,Tabuľka145[[Od ]],Tabuľka145[Kategórie]))</f>
        <v>Muži A</v>
      </c>
      <c r="H60" s="13" t="s">
        <v>281</v>
      </c>
      <c r="I60" s="13" t="s">
        <v>280</v>
      </c>
    </row>
    <row r="61" spans="1:9" x14ac:dyDescent="0.25">
      <c r="A61" s="3">
        <v>14</v>
      </c>
      <c r="B61" s="5" t="s">
        <v>24</v>
      </c>
      <c r="C61" s="5" t="s">
        <v>25</v>
      </c>
      <c r="D61" s="5" t="str">
        <f t="shared" si="1"/>
        <v>Trenčín</v>
      </c>
      <c r="E61" s="3">
        <v>1944</v>
      </c>
      <c r="F61" s="3" t="s">
        <v>266</v>
      </c>
      <c r="G61" s="13" t="str">
        <f>IF(F61="m",LOOKUP(E61,Tabuľka14[[Od ]],Tabuľka14[Kategórie]),LOOKUP(E61,Tabuľka145[[Od ]],Tabuľka145[Kategórie]))</f>
        <v>Muži E</v>
      </c>
      <c r="H61" s="13"/>
      <c r="I61" s="13" t="s">
        <v>23</v>
      </c>
    </row>
    <row r="62" spans="1:9" x14ac:dyDescent="0.25">
      <c r="B62" s="5" t="s">
        <v>368</v>
      </c>
      <c r="C62" s="5" t="s">
        <v>401</v>
      </c>
      <c r="D62" s="5" t="str">
        <f t="shared" si="1"/>
        <v>Drink Žabokreky nad Nitrou</v>
      </c>
      <c r="E62" s="3">
        <v>1965</v>
      </c>
      <c r="F62" s="3" t="s">
        <v>266</v>
      </c>
      <c r="G62" s="13" t="str">
        <f>IF(F62="m",LOOKUP(E62,Tabuľka14[[Od ]],Tabuľka14[Kategórie]),LOOKUP(E62,Tabuľka145[[Od ]],Tabuľka145[Kategórie]))</f>
        <v>Muži C</v>
      </c>
      <c r="H62" s="13" t="s">
        <v>402</v>
      </c>
      <c r="I62" s="13" t="s">
        <v>278</v>
      </c>
    </row>
    <row r="63" spans="1:9" x14ac:dyDescent="0.25">
      <c r="B63" s="5" t="s">
        <v>132</v>
      </c>
      <c r="C63" s="5" t="s">
        <v>244</v>
      </c>
      <c r="D63" s="5" t="str">
        <f t="shared" si="1"/>
        <v>Londýn</v>
      </c>
      <c r="E63" s="3">
        <v>1959</v>
      </c>
      <c r="F63" s="3" t="s">
        <v>266</v>
      </c>
      <c r="G63" s="13" t="str">
        <f>IF(F63="m",LOOKUP(E63,Tabuľka14[[Od ]],Tabuľka14[Kategórie]),LOOKUP(E63,Tabuľka145[[Od ]],Tabuľka145[Kategórie]))</f>
        <v>Muži D</v>
      </c>
      <c r="H63" s="13"/>
      <c r="I63" s="13" t="s">
        <v>282</v>
      </c>
    </row>
    <row r="64" spans="1:9" x14ac:dyDescent="0.25">
      <c r="B64" s="5" t="s">
        <v>249</v>
      </c>
      <c r="C64" s="5" t="s">
        <v>318</v>
      </c>
      <c r="D64" s="5" t="str">
        <f t="shared" si="1"/>
        <v>Bánovce nad Bebravou</v>
      </c>
      <c r="E64" s="3">
        <v>1984</v>
      </c>
      <c r="F64" s="3" t="s">
        <v>267</v>
      </c>
      <c r="G64" s="13" t="str">
        <f>IF(F64="m",LOOKUP(E64,Tabuľka14[[Od ]],Tabuľka14[Kategórie]),LOOKUP(E64,Tabuľka145[[Od ]],Tabuľka145[Kategórie]))</f>
        <v>Ženy A</v>
      </c>
      <c r="H64" s="13"/>
      <c r="I64" s="13" t="s">
        <v>91</v>
      </c>
    </row>
    <row r="65" spans="1:9" x14ac:dyDescent="0.25">
      <c r="B65" s="5" t="s">
        <v>26</v>
      </c>
      <c r="C65" s="5" t="s">
        <v>27</v>
      </c>
      <c r="D65" s="5" t="str">
        <f t="shared" si="1"/>
        <v>Biskupice</v>
      </c>
      <c r="E65" s="3">
        <v>1966</v>
      </c>
      <c r="F65" s="3" t="s">
        <v>266</v>
      </c>
      <c r="G65" s="13" t="str">
        <f>IF(F65="m",LOOKUP(E65,Tabuľka14[[Od ]],Tabuľka14[Kategórie]),LOOKUP(E65,Tabuľka145[[Od ]],Tabuľka145[Kategórie]))</f>
        <v>Muži C</v>
      </c>
      <c r="H65" s="13"/>
      <c r="I65" s="13" t="s">
        <v>28</v>
      </c>
    </row>
    <row r="66" spans="1:9" x14ac:dyDescent="0.25">
      <c r="B66" s="5" t="s">
        <v>145</v>
      </c>
      <c r="C66" s="5" t="s">
        <v>223</v>
      </c>
      <c r="D66" s="5" t="str">
        <f t="shared" ref="D66:D97" si="2">TRIM(CONCATENATE(H66," ",I66))</f>
        <v>ŠHOK Bánovce nad Bebravou</v>
      </c>
      <c r="E66" s="3">
        <v>1987</v>
      </c>
      <c r="F66" s="3" t="s">
        <v>266</v>
      </c>
      <c r="G66" s="13" t="str">
        <f>IF(F66="m",LOOKUP(E66,Tabuľka14[[Od ]],Tabuľka14[Kategórie]),LOOKUP(E66,Tabuľka145[[Od ]],Tabuľka145[Kategórie]))</f>
        <v>Muži A</v>
      </c>
      <c r="H66" s="13" t="s">
        <v>356</v>
      </c>
      <c r="I66" s="13" t="s">
        <v>91</v>
      </c>
    </row>
    <row r="67" spans="1:9" x14ac:dyDescent="0.25">
      <c r="B67" s="5" t="s">
        <v>374</v>
      </c>
      <c r="C67" s="5" t="s">
        <v>375</v>
      </c>
      <c r="D67" s="5" t="str">
        <f t="shared" si="2"/>
        <v>Dubnica nad Váhom</v>
      </c>
      <c r="E67" s="3">
        <v>1971</v>
      </c>
      <c r="F67" s="3" t="s">
        <v>266</v>
      </c>
      <c r="G67" s="13" t="str">
        <f>IF(F67="m",LOOKUP(E67,Tabuľka14[[Od ]],Tabuľka14[Kategórie]),LOOKUP(E67,Tabuľka145[[Od ]],Tabuľka145[Kategórie]))</f>
        <v>Muži C</v>
      </c>
      <c r="H67" s="13"/>
      <c r="I67" s="13" t="s">
        <v>98</v>
      </c>
    </row>
    <row r="68" spans="1:9" x14ac:dyDescent="0.25">
      <c r="B68" s="5" t="s">
        <v>330</v>
      </c>
      <c r="C68" s="5" t="s">
        <v>333</v>
      </c>
      <c r="D68" s="5" t="str">
        <f t="shared" si="2"/>
        <v>Dubnica nad Váhom</v>
      </c>
      <c r="E68" s="3">
        <v>1971</v>
      </c>
      <c r="F68" s="3" t="s">
        <v>267</v>
      </c>
      <c r="G68" s="13" t="str">
        <f>IF(F68="m",LOOKUP(E68,Tabuľka14[[Od ]],Tabuľka14[Kategórie]),LOOKUP(E68,Tabuľka145[[Od ]],Tabuľka145[Kategórie]))</f>
        <v>Ženy B</v>
      </c>
      <c r="H68" s="13"/>
      <c r="I68" s="13" t="s">
        <v>98</v>
      </c>
    </row>
    <row r="69" spans="1:9" x14ac:dyDescent="0.25">
      <c r="B69" s="5" t="s">
        <v>93</v>
      </c>
      <c r="C69" s="5" t="s">
        <v>169</v>
      </c>
      <c r="D69" s="5" t="str">
        <f t="shared" si="2"/>
        <v>Podlužany</v>
      </c>
      <c r="E69" s="3">
        <v>1984</v>
      </c>
      <c r="F69" s="3" t="s">
        <v>266</v>
      </c>
      <c r="G69" s="13" t="str">
        <f>IF(F69="m",LOOKUP(E69,Tabuľka14[[Od ]],Tabuľka14[Kategórie]),LOOKUP(E69,Tabuľka145[[Od ]],Tabuľka145[Kategórie]))</f>
        <v>Muži B</v>
      </c>
      <c r="H69" s="13"/>
      <c r="I69" s="13" t="s">
        <v>168</v>
      </c>
    </row>
    <row r="70" spans="1:9" x14ac:dyDescent="0.25">
      <c r="B70" s="5" t="s">
        <v>51</v>
      </c>
      <c r="C70" s="5" t="s">
        <v>52</v>
      </c>
      <c r="D70" s="5" t="str">
        <f t="shared" si="2"/>
        <v>Bánovce nad Bebravou</v>
      </c>
      <c r="E70" s="3">
        <v>2000</v>
      </c>
      <c r="F70" s="3" t="s">
        <v>266</v>
      </c>
      <c r="G70" s="13" t="str">
        <f>IF(F70="m",LOOKUP(E70,Tabuľka14[[Od ]],Tabuľka14[Kategórie]),LOOKUP(E70,Tabuľka145[[Od ]],Tabuľka145[Kategórie]))</f>
        <v>HOBBY</v>
      </c>
      <c r="H70" s="13"/>
      <c r="I70" s="13" t="s">
        <v>91</v>
      </c>
    </row>
    <row r="71" spans="1:9" x14ac:dyDescent="0.25">
      <c r="A71" s="3">
        <v>13</v>
      </c>
      <c r="B71" s="5" t="s">
        <v>5</v>
      </c>
      <c r="C71" s="5" t="s">
        <v>40</v>
      </c>
      <c r="D71" s="5" t="str">
        <f t="shared" si="2"/>
        <v>Čierna Lehota</v>
      </c>
      <c r="E71" s="3">
        <v>1942</v>
      </c>
      <c r="F71" s="3" t="s">
        <v>266</v>
      </c>
      <c r="G71" s="13" t="str">
        <f>IF(F71="m",LOOKUP(E71,Tabuľka14[[Od ]],Tabuľka14[Kategórie]),LOOKUP(E71,Tabuľka145[[Od ]],Tabuľka145[Kategórie]))</f>
        <v>Muži E</v>
      </c>
      <c r="H71" s="13"/>
      <c r="I71" s="13" t="s">
        <v>55</v>
      </c>
    </row>
    <row r="72" spans="1:9" x14ac:dyDescent="0.25">
      <c r="B72" s="5" t="s">
        <v>63</v>
      </c>
      <c r="C72" s="5" t="s">
        <v>149</v>
      </c>
      <c r="D72" s="5" t="str">
        <f t="shared" si="2"/>
        <v>Brezolupy</v>
      </c>
      <c r="E72" s="3">
        <v>1994</v>
      </c>
      <c r="F72" s="3" t="s">
        <v>267</v>
      </c>
      <c r="G72" s="13" t="str">
        <f>IF(F72="m",LOOKUP(E72,Tabuľka14[[Od ]],Tabuľka14[Kategórie]),LOOKUP(E72,Tabuľka145[[Od ]],Tabuľka145[Kategórie]))</f>
        <v>Ženy A</v>
      </c>
      <c r="H72" s="13"/>
      <c r="I72" s="13" t="s">
        <v>46</v>
      </c>
    </row>
    <row r="73" spans="1:9" x14ac:dyDescent="0.25">
      <c r="B73" s="5" t="s">
        <v>58</v>
      </c>
      <c r="C73" s="5" t="s">
        <v>59</v>
      </c>
      <c r="D73" s="5" t="str">
        <f t="shared" si="2"/>
        <v>Bánovce nad Bebravou</v>
      </c>
      <c r="E73" s="3">
        <v>1978</v>
      </c>
      <c r="F73" s="3" t="s">
        <v>266</v>
      </c>
      <c r="G73" s="13" t="str">
        <f>IF(F73="m",LOOKUP(E73,Tabuľka14[[Od ]],Tabuľka14[Kategórie]),LOOKUP(E73,Tabuľka145[[Od ]],Tabuľka145[Kategórie]))</f>
        <v>Muži B</v>
      </c>
      <c r="H73" s="13"/>
      <c r="I73" s="13" t="s">
        <v>91</v>
      </c>
    </row>
    <row r="74" spans="1:9" x14ac:dyDescent="0.25">
      <c r="A74" s="3">
        <v>26</v>
      </c>
      <c r="B74" s="5" t="s">
        <v>323</v>
      </c>
      <c r="C74" s="5" t="s">
        <v>339</v>
      </c>
      <c r="D74" s="5" t="str">
        <f t="shared" si="2"/>
        <v>Drietoma</v>
      </c>
      <c r="E74" s="3">
        <v>1965</v>
      </c>
      <c r="F74" s="3" t="s">
        <v>266</v>
      </c>
      <c r="G74" s="13" t="str">
        <f>IF(F74="m",LOOKUP(E74,Tabuľka14[[Od ]],Tabuľka14[Kategórie]),LOOKUP(E74,Tabuľka145[[Od ]],Tabuľka145[Kategórie]))</f>
        <v>Muži C</v>
      </c>
      <c r="H74" s="13"/>
      <c r="I74" s="13" t="s">
        <v>340</v>
      </c>
    </row>
    <row r="75" spans="1:9" x14ac:dyDescent="0.25">
      <c r="A75" s="3">
        <v>21</v>
      </c>
      <c r="B75" s="5" t="s">
        <v>49</v>
      </c>
      <c r="C75" s="5" t="s">
        <v>160</v>
      </c>
      <c r="D75" s="5" t="str">
        <f t="shared" si="2"/>
        <v>Bánovce nad Bebravou</v>
      </c>
      <c r="E75" s="3">
        <v>1983</v>
      </c>
      <c r="F75" s="3" t="s">
        <v>266</v>
      </c>
      <c r="G75" s="13" t="str">
        <f>IF(F75="m",LOOKUP(E75,Tabuľka14[[Od ]],Tabuľka14[Kategórie]),LOOKUP(E75,Tabuľka145[[Od ]],Tabuľka145[Kategórie]))</f>
        <v>Muži B</v>
      </c>
      <c r="H75" s="13"/>
      <c r="I75" s="13" t="s">
        <v>91</v>
      </c>
    </row>
    <row r="76" spans="1:9" x14ac:dyDescent="0.25">
      <c r="B76" s="5" t="s">
        <v>11</v>
      </c>
      <c r="C76" s="5" t="s">
        <v>303</v>
      </c>
      <c r="D76" s="5" t="str">
        <f t="shared" si="2"/>
        <v>BIN Bánovce nad Bebravou</v>
      </c>
      <c r="E76" s="3">
        <v>1974</v>
      </c>
      <c r="F76" s="3" t="s">
        <v>266</v>
      </c>
      <c r="G76" s="13" t="str">
        <f>IF(F76="m",LOOKUP(E76,Tabuľka14[[Od ]],Tabuľka14[Kategórie]),LOOKUP(E76,Tabuľka145[[Od ]],Tabuľka145[Kategórie]))</f>
        <v>Muži C</v>
      </c>
      <c r="H76" s="13" t="s">
        <v>301</v>
      </c>
      <c r="I76" s="13" t="s">
        <v>91</v>
      </c>
    </row>
    <row r="77" spans="1:9" x14ac:dyDescent="0.25">
      <c r="B77" s="5" t="s">
        <v>302</v>
      </c>
      <c r="C77" s="5" t="s">
        <v>303</v>
      </c>
      <c r="D77" s="5" t="str">
        <f t="shared" si="2"/>
        <v>BIN Bánovce nad Bebravou</v>
      </c>
      <c r="E77" s="3">
        <v>1999</v>
      </c>
      <c r="F77" s="3" t="s">
        <v>266</v>
      </c>
      <c r="G77" s="13" t="str">
        <f>IF(F77="m",LOOKUP(E77,Tabuľka14[[Od ]],Tabuľka14[Kategórie]),LOOKUP(E77,Tabuľka145[[Od ]],Tabuľka145[Kategórie]))</f>
        <v>Muži A</v>
      </c>
      <c r="H77" s="13" t="s">
        <v>301</v>
      </c>
      <c r="I77" s="13" t="s">
        <v>91</v>
      </c>
    </row>
    <row r="78" spans="1:9" x14ac:dyDescent="0.25">
      <c r="B78" s="5" t="s">
        <v>145</v>
      </c>
      <c r="C78" s="5" t="s">
        <v>362</v>
      </c>
      <c r="D78" s="5" t="str">
        <f t="shared" si="2"/>
        <v>Trenčín</v>
      </c>
      <c r="E78" s="3">
        <v>1974</v>
      </c>
      <c r="F78" s="3" t="s">
        <v>266</v>
      </c>
      <c r="G78" s="13" t="str">
        <f>IF(F78="m",LOOKUP(E78,Tabuľka14[[Od ]],Tabuľka14[Kategórie]),LOOKUP(E78,Tabuľka145[[Od ]],Tabuľka145[Kategórie]))</f>
        <v>Muži C</v>
      </c>
      <c r="H78" s="13"/>
      <c r="I78" s="13" t="s">
        <v>23</v>
      </c>
    </row>
    <row r="79" spans="1:9" x14ac:dyDescent="0.25">
      <c r="B79" s="5" t="s">
        <v>299</v>
      </c>
      <c r="C79" s="5" t="s">
        <v>298</v>
      </c>
      <c r="D79" s="5" t="str">
        <f t="shared" si="2"/>
        <v>Prievidza</v>
      </c>
      <c r="E79" s="3">
        <v>1992</v>
      </c>
      <c r="F79" s="3" t="s">
        <v>267</v>
      </c>
      <c r="G79" s="13" t="str">
        <f>IF(F79="m",LOOKUP(E79,Tabuľka14[[Od ]],Tabuľka14[Kategórie]),LOOKUP(E79,Tabuľka145[[Od ]],Tabuľka145[Kategórie]))</f>
        <v>Ženy A</v>
      </c>
      <c r="H79" s="13"/>
      <c r="I79" s="13" t="s">
        <v>113</v>
      </c>
    </row>
    <row r="80" spans="1:9" x14ac:dyDescent="0.25">
      <c r="B80" s="5" t="s">
        <v>49</v>
      </c>
      <c r="C80" s="5" t="s">
        <v>248</v>
      </c>
      <c r="D80" s="5" t="str">
        <f t="shared" si="2"/>
        <v>Bánovce nad Bebravou</v>
      </c>
      <c r="E80" s="3">
        <v>1992</v>
      </c>
      <c r="F80" s="3" t="s">
        <v>266</v>
      </c>
      <c r="G80" s="13" t="str">
        <f>IF(F80="m",LOOKUP(E80,Tabuľka14[[Od ]],Tabuľka14[Kategórie]),LOOKUP(E80,Tabuľka145[[Od ]],Tabuľka145[Kategórie]))</f>
        <v>Muži A</v>
      </c>
      <c r="H80" s="13"/>
      <c r="I80" s="13" t="s">
        <v>91</v>
      </c>
    </row>
    <row r="81" spans="1:9" x14ac:dyDescent="0.25">
      <c r="B81" s="5" t="s">
        <v>132</v>
      </c>
      <c r="C81" s="5" t="s">
        <v>248</v>
      </c>
      <c r="D81" s="5" t="str">
        <f t="shared" si="2"/>
        <v>Bánovce nad Bebravou</v>
      </c>
      <c r="E81" s="3">
        <v>1989</v>
      </c>
      <c r="F81" s="3" t="s">
        <v>266</v>
      </c>
      <c r="G81" s="13" t="str">
        <f>IF(F81="m",LOOKUP(E81,Tabuľka14[[Od ]],Tabuľka14[Kategórie]),LOOKUP(E81,Tabuľka145[[Od ]],Tabuľka145[Kategórie]))</f>
        <v>Muži A</v>
      </c>
      <c r="H81" s="13"/>
      <c r="I81" s="13" t="s">
        <v>91</v>
      </c>
    </row>
    <row r="82" spans="1:9" x14ac:dyDescent="0.25">
      <c r="B82" s="5" t="s">
        <v>6</v>
      </c>
      <c r="C82" s="5" t="s">
        <v>50</v>
      </c>
      <c r="D82" s="5" t="str">
        <f t="shared" si="2"/>
        <v>Trenčín</v>
      </c>
      <c r="E82" s="3">
        <v>1947</v>
      </c>
      <c r="F82" s="3" t="s">
        <v>266</v>
      </c>
      <c r="G82" s="13" t="str">
        <f>IF(F82="m",LOOKUP(E82,Tabuľka14[[Od ]],Tabuľka14[Kategórie]),LOOKUP(E82,Tabuľka145[[Od ]],Tabuľka145[Kategórie]))</f>
        <v>Muži E</v>
      </c>
      <c r="H82" s="13"/>
      <c r="I82" s="13" t="s">
        <v>23</v>
      </c>
    </row>
    <row r="83" spans="1:9" x14ac:dyDescent="0.25">
      <c r="B83" s="5" t="s">
        <v>6</v>
      </c>
      <c r="C83" s="5" t="s">
        <v>126</v>
      </c>
      <c r="D83" s="5" t="str">
        <f t="shared" si="2"/>
        <v>Veľké Bielice</v>
      </c>
      <c r="E83" s="3">
        <v>1982</v>
      </c>
      <c r="F83" s="3" t="s">
        <v>266</v>
      </c>
      <c r="G83" s="13" t="str">
        <f>IF(F83="m",LOOKUP(E83,Tabuľka14[[Od ]],Tabuľka14[Kategórie]),LOOKUP(E83,Tabuľka145[[Od ]],Tabuľka145[Kategórie]))</f>
        <v>Muži B</v>
      </c>
      <c r="H83" s="13"/>
      <c r="I83" s="13" t="s">
        <v>127</v>
      </c>
    </row>
    <row r="84" spans="1:9" x14ac:dyDescent="0.25">
      <c r="B84" s="5" t="s">
        <v>132</v>
      </c>
      <c r="C84" s="5" t="s">
        <v>161</v>
      </c>
      <c r="D84" s="5" t="str">
        <f t="shared" si="2"/>
        <v>Chocholná</v>
      </c>
      <c r="E84" s="3">
        <v>1972</v>
      </c>
      <c r="F84" s="3" t="s">
        <v>266</v>
      </c>
      <c r="G84" s="13" t="str">
        <f>IF(F84="m",LOOKUP(E84,Tabuľka14[[Od ]],Tabuľka14[Kategórie]),LOOKUP(E84,Tabuľka145[[Od ]],Tabuľka145[Kategórie]))</f>
        <v>Muži C</v>
      </c>
      <c r="H84" s="13"/>
      <c r="I84" s="13" t="s">
        <v>162</v>
      </c>
    </row>
    <row r="85" spans="1:9" x14ac:dyDescent="0.25">
      <c r="A85" s="3">
        <v>18</v>
      </c>
      <c r="B85" s="5" t="s">
        <v>62</v>
      </c>
      <c r="C85" s="5" t="s">
        <v>300</v>
      </c>
      <c r="D85" s="5" t="str">
        <f t="shared" si="2"/>
        <v>Bánovce nad Bebravou</v>
      </c>
      <c r="E85" s="3">
        <v>1998</v>
      </c>
      <c r="F85" s="3" t="s">
        <v>266</v>
      </c>
      <c r="G85" s="13" t="str">
        <f>IF(F85="m",LOOKUP(E85,Tabuľka14[[Od ]],Tabuľka14[Kategórie]),LOOKUP(E85,Tabuľka145[[Od ]],Tabuľka145[Kategórie]))</f>
        <v>Muži A</v>
      </c>
      <c r="H85" s="13"/>
      <c r="I85" s="13" t="s">
        <v>91</v>
      </c>
    </row>
    <row r="86" spans="1:9" x14ac:dyDescent="0.25">
      <c r="B86" s="5" t="s">
        <v>44</v>
      </c>
      <c r="C86" s="5" t="s">
        <v>300</v>
      </c>
      <c r="D86" s="5" t="str">
        <f t="shared" si="2"/>
        <v>Bánovce nad Bebravou</v>
      </c>
      <c r="E86" s="3">
        <v>1974</v>
      </c>
      <c r="F86" s="3" t="s">
        <v>266</v>
      </c>
      <c r="G86" s="13" t="str">
        <f>IF(F86="m",LOOKUP(E86,Tabuľka14[[Od ]],Tabuľka14[Kategórie]),LOOKUP(E86,Tabuľka145[[Od ]],Tabuľka145[Kategórie]))</f>
        <v>Muži C</v>
      </c>
      <c r="H86" s="13"/>
      <c r="I86" s="13" t="s">
        <v>91</v>
      </c>
    </row>
    <row r="87" spans="1:9" x14ac:dyDescent="0.25">
      <c r="A87" s="3">
        <v>15</v>
      </c>
      <c r="B87" s="5" t="s">
        <v>495</v>
      </c>
      <c r="C87" s="5" t="s">
        <v>496</v>
      </c>
      <c r="D87" s="5" t="str">
        <f t="shared" si="2"/>
        <v>Brezolupy</v>
      </c>
      <c r="E87" s="3">
        <v>1966</v>
      </c>
      <c r="F87" s="3" t="s">
        <v>267</v>
      </c>
      <c r="G87" s="13" t="str">
        <f>IF(F87="m",LOOKUP(E87,Tabuľka14[[Od ]],Tabuľka14[Kategórie]),LOOKUP(E87,Tabuľka145[[Od ]],Tabuľka145[Kategórie]))</f>
        <v>Ženy B</v>
      </c>
      <c r="H87" s="13"/>
      <c r="I87" s="13" t="s">
        <v>46</v>
      </c>
    </row>
    <row r="88" spans="1:9" x14ac:dyDescent="0.25">
      <c r="A88" s="3">
        <v>24</v>
      </c>
      <c r="B88" s="5" t="s">
        <v>44</v>
      </c>
      <c r="C88" s="5" t="s">
        <v>609</v>
      </c>
      <c r="D88" s="5" t="str">
        <f t="shared" si="2"/>
        <v>Pegas Partizánske</v>
      </c>
      <c r="E88" s="3">
        <v>1976</v>
      </c>
      <c r="F88" s="3" t="s">
        <v>266</v>
      </c>
      <c r="G88" s="13" t="str">
        <f>IF(F88="m",LOOKUP(E88,Tabuľka14[[Od ]],Tabuľka14[Kategórie]),LOOKUP(E88,Tabuľka145[[Od ]],Tabuľka145[Kategórie]))</f>
        <v>Muži B</v>
      </c>
      <c r="H88" s="13" t="s">
        <v>608</v>
      </c>
      <c r="I88" s="13" t="s">
        <v>95</v>
      </c>
    </row>
    <row r="89" spans="1:9" x14ac:dyDescent="0.25">
      <c r="A89" s="3">
        <v>27</v>
      </c>
      <c r="B89" s="5" t="s">
        <v>11</v>
      </c>
      <c r="C89" s="5" t="s">
        <v>341</v>
      </c>
      <c r="D89" s="5" t="str">
        <f t="shared" si="2"/>
        <v>Trenčianske Stankovce</v>
      </c>
      <c r="E89" s="3">
        <v>1979</v>
      </c>
      <c r="F89" s="3" t="s">
        <v>266</v>
      </c>
      <c r="G89" s="13" t="str">
        <f>IF(F89="m",LOOKUP(E89,Tabuľka14[[Od ]],Tabuľka14[Kategórie]),LOOKUP(E89,Tabuľka145[[Od ]],Tabuľka145[Kategórie]))</f>
        <v>Muži B</v>
      </c>
      <c r="H89" s="13"/>
      <c r="I89" s="13" t="s">
        <v>342</v>
      </c>
    </row>
    <row r="90" spans="1:9" x14ac:dyDescent="0.25">
      <c r="A90" s="3">
        <v>25</v>
      </c>
      <c r="B90" s="5" t="s">
        <v>6</v>
      </c>
      <c r="C90" s="5" t="s">
        <v>390</v>
      </c>
      <c r="D90" s="5" t="str">
        <f t="shared" si="2"/>
        <v>TBL Topoľčany</v>
      </c>
      <c r="E90" s="3">
        <v>1983</v>
      </c>
      <c r="F90" s="3" t="s">
        <v>266</v>
      </c>
      <c r="G90" s="13" t="str">
        <f>IF(F90="m",LOOKUP(E90,Tabuľka14[[Od ]],Tabuľka14[Kategórie]),LOOKUP(E90,Tabuľka145[[Od ]],Tabuľka145[Kategórie]))</f>
        <v>Muži B</v>
      </c>
      <c r="H90" s="13" t="s">
        <v>392</v>
      </c>
      <c r="I90" s="13" t="s">
        <v>391</v>
      </c>
    </row>
    <row r="91" spans="1:9" x14ac:dyDescent="0.25">
      <c r="B91" s="5" t="s">
        <v>148</v>
      </c>
      <c r="C91" s="5" t="s">
        <v>147</v>
      </c>
      <c r="D91" s="5" t="str">
        <f t="shared" si="2"/>
        <v>TRIAN ŠK UMB Banská Bystrica</v>
      </c>
      <c r="E91" s="3">
        <v>1987</v>
      </c>
      <c r="F91" s="3" t="s">
        <v>267</v>
      </c>
      <c r="G91" s="13" t="str">
        <f>IF(F91="m",LOOKUP(E91,Tabuľka14[[Od ]],Tabuľka14[Kategórie]),LOOKUP(E91,Tabuľka145[[Od ]],Tabuľka145[Kategórie]))</f>
        <v>Ženy A</v>
      </c>
      <c r="H91" s="13" t="s">
        <v>290</v>
      </c>
      <c r="I91" s="13" t="s">
        <v>289</v>
      </c>
    </row>
    <row r="92" spans="1:9" x14ac:dyDescent="0.25">
      <c r="A92" s="3">
        <v>33</v>
      </c>
      <c r="B92" s="5" t="s">
        <v>209</v>
      </c>
      <c r="C92" s="5" t="s">
        <v>208</v>
      </c>
      <c r="D92" s="5" t="str">
        <f t="shared" si="2"/>
        <v>"Bánovská 100-ka" Prusy</v>
      </c>
      <c r="E92" s="3">
        <v>1988</v>
      </c>
      <c r="F92" s="3" t="s">
        <v>266</v>
      </c>
      <c r="G92" s="13" t="str">
        <f>IF(F92="m",LOOKUP(E92,Tabuľka14[[Od ]],Tabuľka14[Kategórie]),LOOKUP(E92,Tabuľka145[[Od ]],Tabuľka145[Kategórie]))</f>
        <v>Muži A</v>
      </c>
      <c r="H92" s="13" t="s">
        <v>491</v>
      </c>
      <c r="I92" s="13" t="s">
        <v>124</v>
      </c>
    </row>
    <row r="93" spans="1:9" x14ac:dyDescent="0.25">
      <c r="B93" s="5" t="s">
        <v>352</v>
      </c>
      <c r="C93" s="5" t="s">
        <v>499</v>
      </c>
      <c r="D93" s="5" t="str">
        <f t="shared" si="2"/>
        <v>Ráztočno</v>
      </c>
      <c r="E93" s="3">
        <v>1962</v>
      </c>
      <c r="F93" s="3" t="s">
        <v>266</v>
      </c>
      <c r="G93" s="13" t="str">
        <f>IF(F93="m",LOOKUP(E93,Tabuľka14[[Od ]],Tabuľka14[Kategórie]),LOOKUP(E93,Tabuľka145[[Od ]],Tabuľka145[Kategórie]))</f>
        <v>Muži D</v>
      </c>
      <c r="H93" s="13"/>
      <c r="I93" s="13" t="s">
        <v>500</v>
      </c>
    </row>
    <row r="94" spans="1:9" x14ac:dyDescent="0.25">
      <c r="B94" s="5" t="s">
        <v>369</v>
      </c>
      <c r="C94" s="5" t="s">
        <v>370</v>
      </c>
      <c r="D94" s="5" t="str">
        <f t="shared" si="2"/>
        <v>Bratislava</v>
      </c>
      <c r="E94" s="3">
        <v>1980</v>
      </c>
      <c r="F94" s="3" t="s">
        <v>267</v>
      </c>
      <c r="G94" s="13" t="str">
        <f>IF(F94="m",LOOKUP(E94,Tabuľka14[[Od ]],Tabuľka14[Kategórie]),LOOKUP(E94,Tabuľka145[[Od ]],Tabuľka145[Kategórie]))</f>
        <v>Ženy A</v>
      </c>
      <c r="H94" s="13"/>
      <c r="I94" s="13" t="s">
        <v>371</v>
      </c>
    </row>
    <row r="95" spans="1:9" x14ac:dyDescent="0.25">
      <c r="A95" s="3">
        <v>35</v>
      </c>
      <c r="B95" s="5" t="s">
        <v>62</v>
      </c>
      <c r="C95" s="5" t="s">
        <v>94</v>
      </c>
      <c r="D95" s="5" t="str">
        <f t="shared" si="2"/>
        <v>Trenčín</v>
      </c>
      <c r="E95" s="3">
        <v>1983</v>
      </c>
      <c r="F95" s="3" t="s">
        <v>266</v>
      </c>
      <c r="G95" s="13" t="str">
        <f>IF(F95="m",LOOKUP(E95,Tabuľka14[[Od ]],Tabuľka14[Kategórie]),LOOKUP(E95,Tabuľka145[[Od ]],Tabuľka145[Kategórie]))</f>
        <v>Muži B</v>
      </c>
      <c r="H95" s="13"/>
      <c r="I95" s="13" t="s">
        <v>23</v>
      </c>
    </row>
    <row r="96" spans="1:9" x14ac:dyDescent="0.25">
      <c r="B96" s="5" t="s">
        <v>146</v>
      </c>
      <c r="C96" s="5" t="s">
        <v>151</v>
      </c>
      <c r="D96" s="5" t="str">
        <f t="shared" si="2"/>
        <v>ŠHOK Bánovce nad Bebravou</v>
      </c>
      <c r="E96" s="3">
        <v>1985</v>
      </c>
      <c r="F96" s="3" t="s">
        <v>266</v>
      </c>
      <c r="G96" s="13" t="str">
        <f>IF(F96="m",LOOKUP(E96,Tabuľka14[[Od ]],Tabuľka14[Kategórie]),LOOKUP(E96,Tabuľka145[[Od ]],Tabuľka145[Kategórie]))</f>
        <v>Muži A</v>
      </c>
      <c r="H96" s="13" t="s">
        <v>356</v>
      </c>
      <c r="I96" s="13" t="s">
        <v>91</v>
      </c>
    </row>
    <row r="97" spans="1:9" x14ac:dyDescent="0.25">
      <c r="B97" s="5" t="s">
        <v>105</v>
      </c>
      <c r="C97" s="5" t="s">
        <v>104</v>
      </c>
      <c r="D97" s="5" t="str">
        <f t="shared" si="2"/>
        <v>Omšenie</v>
      </c>
      <c r="E97" s="3">
        <v>1968</v>
      </c>
      <c r="F97" s="3" t="s">
        <v>267</v>
      </c>
      <c r="G97" s="13" t="str">
        <f>IF(F97="m",LOOKUP(E97,Tabuľka14[[Od ]],Tabuľka14[Kategórie]),LOOKUP(E97,Tabuľka145[[Od ]],Tabuľka145[Kategórie]))</f>
        <v>Ženy B</v>
      </c>
      <c r="H97" s="13"/>
      <c r="I97" s="13" t="s">
        <v>106</v>
      </c>
    </row>
    <row r="98" spans="1:9" x14ac:dyDescent="0.25">
      <c r="B98" s="5" t="s">
        <v>171</v>
      </c>
      <c r="C98" s="5" t="s">
        <v>172</v>
      </c>
      <c r="D98" s="5" t="str">
        <f t="shared" ref="D98:D129" si="3">TRIM(CONCATENATE(H98," ",I98))</f>
        <v>OSTRIX Bánovce nad Bebravou</v>
      </c>
      <c r="E98" s="3">
        <v>1987</v>
      </c>
      <c r="F98" s="3" t="s">
        <v>266</v>
      </c>
      <c r="G98" s="13" t="str">
        <f>IF(F98="m",LOOKUP(E98,Tabuľka14[[Od ]],Tabuľka14[Kategórie]),LOOKUP(E98,Tabuľka145[[Od ]],Tabuľka145[Kategórie]))</f>
        <v>Muži A</v>
      </c>
      <c r="H98" s="13" t="s">
        <v>283</v>
      </c>
      <c r="I98" s="13" t="s">
        <v>91</v>
      </c>
    </row>
    <row r="99" spans="1:9" x14ac:dyDescent="0.25">
      <c r="B99" s="5" t="s">
        <v>210</v>
      </c>
      <c r="C99" s="5" t="s">
        <v>211</v>
      </c>
      <c r="D99" s="5" t="str">
        <f t="shared" si="3"/>
        <v>Bánovce nad Bebravou</v>
      </c>
      <c r="E99" s="3">
        <v>1973</v>
      </c>
      <c r="F99" s="3" t="s">
        <v>266</v>
      </c>
      <c r="G99" s="13" t="str">
        <f>IF(F99="m",LOOKUP(E99,Tabuľka14[[Od ]],Tabuľka14[Kategórie]),LOOKUP(E99,Tabuľka145[[Od ]],Tabuľka145[Kategórie]))</f>
        <v>Muži C</v>
      </c>
      <c r="H99" s="13"/>
      <c r="I99" s="13" t="s">
        <v>91</v>
      </c>
    </row>
    <row r="100" spans="1:9" x14ac:dyDescent="0.25">
      <c r="B100" s="5" t="s">
        <v>328</v>
      </c>
      <c r="C100" s="5" t="s">
        <v>329</v>
      </c>
      <c r="D100" s="5" t="str">
        <f t="shared" si="3"/>
        <v>Bánovce nad Bebravou</v>
      </c>
      <c r="E100" s="3">
        <v>1986</v>
      </c>
      <c r="F100" s="3" t="s">
        <v>266</v>
      </c>
      <c r="G100" s="13" t="str">
        <f>IF(F100="m",LOOKUP(E100,Tabuľka14[[Od ]],Tabuľka14[Kategórie]),LOOKUP(E100,Tabuľka145[[Od ]],Tabuľka145[Kategórie]))</f>
        <v>Muži A</v>
      </c>
      <c r="H100" s="13"/>
      <c r="I100" s="13" t="s">
        <v>91</v>
      </c>
    </row>
    <row r="101" spans="1:9" x14ac:dyDescent="0.25">
      <c r="B101" s="5" t="s">
        <v>203</v>
      </c>
      <c r="C101" s="5" t="s">
        <v>204</v>
      </c>
      <c r="D101" s="5" t="str">
        <f t="shared" si="3"/>
        <v>Štvorlístok Trenčín</v>
      </c>
      <c r="E101" s="3">
        <v>1967</v>
      </c>
      <c r="F101" s="3" t="s">
        <v>266</v>
      </c>
      <c r="G101" s="13" t="str">
        <f>IF(F101="m",LOOKUP(E101,Tabuľka14[[Od ]],Tabuľka14[Kategórie]),LOOKUP(E101,Tabuľka145[[Od ]],Tabuľka145[Kategórie]))</f>
        <v>Muži C</v>
      </c>
      <c r="H101" s="13" t="s">
        <v>284</v>
      </c>
      <c r="I101" s="13" t="s">
        <v>23</v>
      </c>
    </row>
    <row r="102" spans="1:9" x14ac:dyDescent="0.25">
      <c r="B102" s="5" t="s">
        <v>51</v>
      </c>
      <c r="C102" s="5" t="s">
        <v>204</v>
      </c>
      <c r="D102" s="5" t="str">
        <f t="shared" si="3"/>
        <v>Štvorlístok Trenčín</v>
      </c>
      <c r="E102" s="3">
        <v>1995</v>
      </c>
      <c r="F102" s="3" t="s">
        <v>266</v>
      </c>
      <c r="G102" s="13" t="str">
        <f>IF(F102="m",LOOKUP(E102,Tabuľka14[[Od ]],Tabuľka14[Kategórie]),LOOKUP(E102,Tabuľka145[[Od ]],Tabuľka145[Kategórie]))</f>
        <v>Muži A</v>
      </c>
      <c r="H102" s="13" t="s">
        <v>284</v>
      </c>
      <c r="I102" s="13" t="s">
        <v>23</v>
      </c>
    </row>
    <row r="103" spans="1:9" x14ac:dyDescent="0.25">
      <c r="B103" s="5" t="s">
        <v>249</v>
      </c>
      <c r="C103" s="5" t="s">
        <v>250</v>
      </c>
      <c r="D103" s="5" t="str">
        <f t="shared" si="3"/>
        <v>Štvorlístok Trenčín</v>
      </c>
      <c r="E103" s="3">
        <v>1968</v>
      </c>
      <c r="F103" s="3" t="s">
        <v>267</v>
      </c>
      <c r="G103" s="13" t="str">
        <f>IF(F103="m",LOOKUP(E103,Tabuľka14[[Od ]],Tabuľka14[Kategórie]),LOOKUP(E103,Tabuľka145[[Od ]],Tabuľka145[Kategórie]))</f>
        <v>Ženy B</v>
      </c>
      <c r="H103" s="13" t="s">
        <v>284</v>
      </c>
      <c r="I103" s="13" t="s">
        <v>23</v>
      </c>
    </row>
    <row r="104" spans="1:9" x14ac:dyDescent="0.25">
      <c r="B104" s="5" t="s">
        <v>115</v>
      </c>
      <c r="C104" s="5" t="s">
        <v>207</v>
      </c>
      <c r="D104" s="5" t="str">
        <f t="shared" si="3"/>
        <v>Partizánske</v>
      </c>
      <c r="E104" s="3">
        <v>1988</v>
      </c>
      <c r="F104" s="3" t="s">
        <v>266</v>
      </c>
      <c r="G104" s="13" t="str">
        <f>IF(F104="m",LOOKUP(E104,Tabuľka14[[Od ]],Tabuľka14[Kategórie]),LOOKUP(E104,Tabuľka145[[Od ]],Tabuľka145[Kategórie]))</f>
        <v>Muži A</v>
      </c>
      <c r="H104" s="13"/>
      <c r="I104" s="13" t="s">
        <v>95</v>
      </c>
    </row>
    <row r="105" spans="1:9" x14ac:dyDescent="0.25">
      <c r="B105" s="5" t="s">
        <v>171</v>
      </c>
      <c r="C105" s="5" t="s">
        <v>346</v>
      </c>
      <c r="D105" s="5" t="str">
        <f t="shared" si="3"/>
        <v>Trenčín</v>
      </c>
      <c r="E105" s="3">
        <v>1982</v>
      </c>
      <c r="F105" s="3" t="s">
        <v>266</v>
      </c>
      <c r="G105" s="13" t="str">
        <f>IF(F105="m",LOOKUP(E105,Tabuľka14[[Od ]],Tabuľka14[Kategórie]),LOOKUP(E105,Tabuľka145[[Od ]],Tabuľka145[Kategórie]))</f>
        <v>Muži B</v>
      </c>
      <c r="H105" s="13"/>
      <c r="I105" s="13" t="s">
        <v>23</v>
      </c>
    </row>
    <row r="106" spans="1:9" x14ac:dyDescent="0.25">
      <c r="B106" s="5" t="s">
        <v>49</v>
      </c>
      <c r="C106" s="5" t="s">
        <v>354</v>
      </c>
      <c r="D106" s="5" t="str">
        <f t="shared" si="3"/>
        <v>CTK Viking Bánovce nad Bebravou</v>
      </c>
      <c r="E106" s="3">
        <v>1984</v>
      </c>
      <c r="F106" s="3" t="s">
        <v>266</v>
      </c>
      <c r="G106" s="13" t="str">
        <f>IF(F106="m",LOOKUP(E106,Tabuľka14[[Od ]],Tabuľka14[Kategórie]),LOOKUP(E106,Tabuľka145[[Od ]],Tabuľka145[Kategórie]))</f>
        <v>Muži B</v>
      </c>
      <c r="H106" s="13" t="s">
        <v>355</v>
      </c>
      <c r="I106" s="13" t="s">
        <v>91</v>
      </c>
    </row>
    <row r="107" spans="1:9" x14ac:dyDescent="0.25">
      <c r="B107" s="5" t="s">
        <v>102</v>
      </c>
      <c r="C107" s="5" t="s">
        <v>354</v>
      </c>
      <c r="D107" s="5" t="str">
        <f t="shared" si="3"/>
        <v>CTK Viking Bánovce nad Bebravou</v>
      </c>
      <c r="E107" s="3">
        <v>1995</v>
      </c>
      <c r="F107" s="3" t="s">
        <v>266</v>
      </c>
      <c r="G107" s="13" t="str">
        <f>IF(F107="m",LOOKUP(E107,Tabuľka14[[Od ]],Tabuľka14[Kategórie]),LOOKUP(E107,Tabuľka145[[Od ]],Tabuľka145[Kategórie]))</f>
        <v>Muži A</v>
      </c>
      <c r="H107" s="13" t="s">
        <v>355</v>
      </c>
      <c r="I107" s="13" t="s">
        <v>91</v>
      </c>
    </row>
    <row r="108" spans="1:9" x14ac:dyDescent="0.25">
      <c r="B108" s="5" t="s">
        <v>93</v>
      </c>
      <c r="C108" s="5" t="s">
        <v>150</v>
      </c>
      <c r="D108" s="5" t="str">
        <f t="shared" si="3"/>
        <v>Partizánske</v>
      </c>
      <c r="E108" s="3">
        <v>1979</v>
      </c>
      <c r="F108" s="3" t="s">
        <v>266</v>
      </c>
      <c r="G108" s="13" t="str">
        <f>IF(F108="m",LOOKUP(E108,Tabuľka14[[Od ]],Tabuľka14[Kategórie]),LOOKUP(E108,Tabuľka145[[Od ]],Tabuľka145[Kategórie]))</f>
        <v>Muži B</v>
      </c>
      <c r="H108" s="13"/>
      <c r="I108" s="13" t="s">
        <v>95</v>
      </c>
    </row>
    <row r="109" spans="1:9" x14ac:dyDescent="0.25">
      <c r="B109" s="5" t="s">
        <v>146</v>
      </c>
      <c r="C109" s="5" t="s">
        <v>502</v>
      </c>
      <c r="D109" s="5" t="str">
        <f t="shared" si="3"/>
        <v>Modra</v>
      </c>
      <c r="E109" s="3">
        <v>1978</v>
      </c>
      <c r="F109" s="3" t="s">
        <v>266</v>
      </c>
      <c r="G109" s="13" t="str">
        <f>IF(F109="m",LOOKUP(E109,Tabuľka14[[Od ]],Tabuľka14[Kategórie]),LOOKUP(E109,Tabuľka145[[Od ]],Tabuľka145[Kategórie]))</f>
        <v>Muži B</v>
      </c>
      <c r="H109" s="13"/>
      <c r="I109" s="13" t="s">
        <v>503</v>
      </c>
    </row>
    <row r="110" spans="1:9" x14ac:dyDescent="0.25">
      <c r="B110" s="5" t="s">
        <v>58</v>
      </c>
      <c r="C110" s="5" t="s">
        <v>222</v>
      </c>
      <c r="D110" s="5" t="str">
        <f t="shared" si="3"/>
        <v>Fair Play Sport Bánovce nad Bebravou</v>
      </c>
      <c r="E110" s="3">
        <v>1984</v>
      </c>
      <c r="F110" s="3" t="s">
        <v>266</v>
      </c>
      <c r="G110" s="13" t="str">
        <f>IF(F110="m",LOOKUP(E110,Tabuľka14[[Od ]],Tabuľka14[Kategórie]),LOOKUP(E110,Tabuľka145[[Od ]],Tabuľka145[Kategórie]))</f>
        <v>Muži B</v>
      </c>
      <c r="H110" s="13" t="s">
        <v>285</v>
      </c>
      <c r="I110" s="13" t="s">
        <v>91</v>
      </c>
    </row>
    <row r="111" spans="1:9" x14ac:dyDescent="0.25">
      <c r="A111" s="3">
        <v>17</v>
      </c>
      <c r="B111" s="5" t="s">
        <v>132</v>
      </c>
      <c r="C111" s="5" t="s">
        <v>245</v>
      </c>
      <c r="D111" s="5" t="str">
        <f t="shared" si="3"/>
        <v>Martin</v>
      </c>
      <c r="E111" s="3">
        <v>1982</v>
      </c>
      <c r="F111" s="3" t="s">
        <v>266</v>
      </c>
      <c r="G111" s="13" t="str">
        <f>IF(F111="m",LOOKUP(E111,Tabuľka14[[Od ]],Tabuľka14[Kategórie]),LOOKUP(E111,Tabuľka145[[Od ]],Tabuľka145[Kategórie]))</f>
        <v>Muži B</v>
      </c>
      <c r="H111" s="13"/>
      <c r="I111" s="13" t="s">
        <v>145</v>
      </c>
    </row>
    <row r="112" spans="1:9" x14ac:dyDescent="0.25">
      <c r="A112" s="3">
        <v>29</v>
      </c>
      <c r="B112" s="5" t="s">
        <v>97</v>
      </c>
      <c r="C112" s="5" t="s">
        <v>312</v>
      </c>
      <c r="D112" s="5" t="str">
        <f t="shared" si="3"/>
        <v>UMYTEP Bánovce nad Bebravou</v>
      </c>
      <c r="E112" s="3">
        <v>1988</v>
      </c>
      <c r="F112" s="3" t="s">
        <v>266</v>
      </c>
      <c r="G112" s="13" t="str">
        <f>IF(F112="m",LOOKUP(E112,Tabuľka14[[Od ]],Tabuľka14[Kategórie]),LOOKUP(E112,Tabuľka145[[Od ]],Tabuľka145[Kategórie]))</f>
        <v>Muži A</v>
      </c>
      <c r="H112" s="13" t="s">
        <v>366</v>
      </c>
      <c r="I112" s="13" t="s">
        <v>91</v>
      </c>
    </row>
    <row r="113" spans="1:9" x14ac:dyDescent="0.25">
      <c r="B113" s="5" t="s">
        <v>311</v>
      </c>
      <c r="C113" s="5" t="s">
        <v>312</v>
      </c>
      <c r="D113" s="5" t="str">
        <f t="shared" si="3"/>
        <v>Bánovce nad Bebravou</v>
      </c>
      <c r="E113" s="3">
        <v>1990</v>
      </c>
      <c r="F113" s="3" t="s">
        <v>266</v>
      </c>
      <c r="G113" s="13" t="str">
        <f>IF(F113="m",LOOKUP(E113,Tabuľka14[[Od ]],Tabuľka14[Kategórie]),LOOKUP(E113,Tabuľka145[[Od ]],Tabuľka145[Kategórie]))</f>
        <v>Muži A</v>
      </c>
      <c r="H113" s="13"/>
      <c r="I113" s="13" t="s">
        <v>91</v>
      </c>
    </row>
    <row r="114" spans="1:9" x14ac:dyDescent="0.25">
      <c r="B114" s="5" t="s">
        <v>350</v>
      </c>
      <c r="C114" s="5" t="s">
        <v>349</v>
      </c>
      <c r="D114" s="5" t="str">
        <f t="shared" si="3"/>
        <v>Ľutov</v>
      </c>
      <c r="E114" s="3">
        <v>1998</v>
      </c>
      <c r="F114" s="3" t="s">
        <v>267</v>
      </c>
      <c r="G114" s="13" t="str">
        <f>IF(F114="m",LOOKUP(E114,Tabuľka14[[Od ]],Tabuľka14[Kategórie]),LOOKUP(E114,Tabuľka145[[Od ]],Tabuľka145[Kategórie]))</f>
        <v>Ženy A</v>
      </c>
      <c r="H114" s="13"/>
      <c r="I114" s="13" t="s">
        <v>351</v>
      </c>
    </row>
    <row r="115" spans="1:9" x14ac:dyDescent="0.25">
      <c r="B115" s="5" t="s">
        <v>330</v>
      </c>
      <c r="C115" s="5" t="s">
        <v>349</v>
      </c>
      <c r="D115" s="5" t="str">
        <f t="shared" si="3"/>
        <v>UMYTEP Bánovce nad Bebravou</v>
      </c>
      <c r="E115" s="3">
        <v>1992</v>
      </c>
      <c r="F115" s="3" t="s">
        <v>267</v>
      </c>
      <c r="G115" s="13" t="str">
        <f>IF(F115="m",LOOKUP(E115,Tabuľka14[[Od ]],Tabuľka14[Kategórie]),LOOKUP(E115,Tabuľka145[[Od ]],Tabuľka145[Kategórie]))</f>
        <v>Ženy A</v>
      </c>
      <c r="H115" s="13" t="s">
        <v>366</v>
      </c>
      <c r="I115" s="13" t="s">
        <v>91</v>
      </c>
    </row>
    <row r="116" spans="1:9" x14ac:dyDescent="0.25">
      <c r="A116" s="3">
        <v>2</v>
      </c>
      <c r="B116" s="5" t="s">
        <v>132</v>
      </c>
      <c r="C116" s="5" t="s">
        <v>133</v>
      </c>
      <c r="D116" s="5" t="str">
        <f t="shared" si="3"/>
        <v>Bánovce nad Bebravou</v>
      </c>
      <c r="E116" s="3">
        <v>1969</v>
      </c>
      <c r="F116" s="3" t="s">
        <v>266</v>
      </c>
      <c r="G116" s="13" t="str">
        <f>IF(F116="m",LOOKUP(E116,Tabuľka14[[Od ]],Tabuľka14[Kategórie]),LOOKUP(E116,Tabuľka145[[Od ]],Tabuľka145[Kategórie]))</f>
        <v>Muži C</v>
      </c>
      <c r="H116" s="13"/>
      <c r="I116" s="13" t="s">
        <v>91</v>
      </c>
    </row>
    <row r="117" spans="1:9" x14ac:dyDescent="0.25">
      <c r="B117" s="5" t="s">
        <v>394</v>
      </c>
      <c r="C117" s="5" t="s">
        <v>393</v>
      </c>
      <c r="D117" s="5" t="str">
        <f t="shared" si="3"/>
        <v>Trenčín</v>
      </c>
      <c r="E117" s="3">
        <v>1982</v>
      </c>
      <c r="F117" s="3" t="s">
        <v>267</v>
      </c>
      <c r="G117" s="13" t="str">
        <f>IF(F117="m",LOOKUP(E117,Tabuľka14[[Od ]],Tabuľka14[Kategórie]),LOOKUP(E117,Tabuľka145[[Od ]],Tabuľka145[Kategórie]))</f>
        <v>Ženy A</v>
      </c>
      <c r="H117" s="13"/>
      <c r="I117" s="13" t="s">
        <v>23</v>
      </c>
    </row>
    <row r="118" spans="1:9" x14ac:dyDescent="0.25">
      <c r="B118" s="5" t="s">
        <v>171</v>
      </c>
      <c r="C118" s="5" t="s">
        <v>315</v>
      </c>
      <c r="D118" s="5" t="str">
        <f t="shared" si="3"/>
        <v>Bánovce nad Bebravou</v>
      </c>
      <c r="E118" s="3">
        <v>1976</v>
      </c>
      <c r="F118" s="3" t="s">
        <v>266</v>
      </c>
      <c r="G118" s="13" t="str">
        <f>IF(F118="m",LOOKUP(E118,Tabuľka14[[Od ]],Tabuľka14[Kategórie]),LOOKUP(E118,Tabuľka145[[Od ]],Tabuľka145[Kategórie]))</f>
        <v>Muži B</v>
      </c>
      <c r="H118" s="13"/>
      <c r="I118" s="13" t="s">
        <v>91</v>
      </c>
    </row>
    <row r="119" spans="1:9" x14ac:dyDescent="0.25">
      <c r="B119" s="5" t="s">
        <v>137</v>
      </c>
      <c r="C119" s="5" t="s">
        <v>314</v>
      </c>
      <c r="D119" s="5" t="str">
        <f t="shared" si="3"/>
        <v>Bánovce nad Bebravou</v>
      </c>
      <c r="E119" s="3">
        <v>1983</v>
      </c>
      <c r="F119" s="3" t="s">
        <v>267</v>
      </c>
      <c r="G119" s="13" t="str">
        <f>IF(F119="m",LOOKUP(E119,Tabuľka14[[Od ]],Tabuľka14[Kategórie]),LOOKUP(E119,Tabuľka145[[Od ]],Tabuľka145[Kategórie]))</f>
        <v>Ženy A</v>
      </c>
      <c r="H119" s="13"/>
      <c r="I119" s="13" t="s">
        <v>91</v>
      </c>
    </row>
    <row r="120" spans="1:9" x14ac:dyDescent="0.25">
      <c r="B120" s="5" t="s">
        <v>146</v>
      </c>
      <c r="C120" s="5" t="s">
        <v>357</v>
      </c>
      <c r="D120" s="5" t="str">
        <f t="shared" si="3"/>
        <v>Trenčín</v>
      </c>
      <c r="E120" s="3">
        <v>1962</v>
      </c>
      <c r="F120" s="3" t="s">
        <v>266</v>
      </c>
      <c r="G120" s="13" t="str">
        <f>IF(F120="m",LOOKUP(E120,Tabuľka14[[Od ]],Tabuľka14[Kategórie]),LOOKUP(E120,Tabuľka145[[Od ]],Tabuľka145[Kategórie]))</f>
        <v>Muži D</v>
      </c>
      <c r="H120" s="13"/>
      <c r="I120" s="13" t="s">
        <v>23</v>
      </c>
    </row>
    <row r="121" spans="1:9" x14ac:dyDescent="0.25">
      <c r="B121" s="5" t="s">
        <v>6</v>
      </c>
      <c r="C121" s="5" t="s">
        <v>125</v>
      </c>
      <c r="D121" s="5" t="str">
        <f t="shared" si="3"/>
        <v>Čachtice</v>
      </c>
      <c r="E121" s="3">
        <v>1963</v>
      </c>
      <c r="F121" s="3" t="s">
        <v>266</v>
      </c>
      <c r="G121" s="13" t="str">
        <f>IF(F121="m",LOOKUP(E121,Tabuľka14[[Od ]],Tabuľka14[Kategórie]),LOOKUP(E121,Tabuľka145[[Od ]],Tabuľka145[Kategórie]))</f>
        <v>Muži D</v>
      </c>
      <c r="H121" s="13"/>
      <c r="I121" s="13" t="s">
        <v>88</v>
      </c>
    </row>
    <row r="122" spans="1:9" x14ac:dyDescent="0.25">
      <c r="B122" s="5" t="s">
        <v>132</v>
      </c>
      <c r="C122" s="5" t="s">
        <v>242</v>
      </c>
      <c r="D122" s="5" t="str">
        <f t="shared" si="3"/>
        <v>Horné Ozorovce</v>
      </c>
      <c r="E122" s="3">
        <v>1987</v>
      </c>
      <c r="F122" s="3" t="s">
        <v>266</v>
      </c>
      <c r="G122" s="13" t="str">
        <f>IF(F122="m",LOOKUP(E122,Tabuľka14[[Od ]],Tabuľka14[Kategórie]),LOOKUP(E122,Tabuľka145[[Od ]],Tabuľka145[Kategórie]))</f>
        <v>Muži A</v>
      </c>
      <c r="H122" s="13"/>
      <c r="I122" s="13" t="s">
        <v>243</v>
      </c>
    </row>
    <row r="123" spans="1:9" x14ac:dyDescent="0.25">
      <c r="A123" s="3">
        <v>3</v>
      </c>
      <c r="B123" s="5" t="s">
        <v>11</v>
      </c>
      <c r="C123" s="5" t="s">
        <v>12</v>
      </c>
      <c r="D123" s="5" t="str">
        <f t="shared" si="3"/>
        <v>via LS Bánovce nad Bebravou</v>
      </c>
      <c r="E123" s="3">
        <v>1973</v>
      </c>
      <c r="F123" s="3" t="s">
        <v>266</v>
      </c>
      <c r="G123" s="13" t="str">
        <f>IF(F123="m",LOOKUP(E123,Tabuľka14[[Od ]],Tabuľka14[Kategórie]),LOOKUP(E123,Tabuľka145[[Od ]],Tabuľka145[Kategórie]))</f>
        <v>Muži C</v>
      </c>
      <c r="H123" s="13" t="s">
        <v>121</v>
      </c>
      <c r="I123" s="13" t="s">
        <v>91</v>
      </c>
    </row>
    <row r="124" spans="1:9" x14ac:dyDescent="0.25">
      <c r="B124" s="5" t="s">
        <v>11</v>
      </c>
      <c r="C124" s="5" t="s">
        <v>12</v>
      </c>
      <c r="D124" s="5" t="str">
        <f t="shared" si="3"/>
        <v>via LS Bánovce nad Bebravou</v>
      </c>
      <c r="E124" s="3">
        <v>1999</v>
      </c>
      <c r="F124" s="3" t="s">
        <v>266</v>
      </c>
      <c r="G124" s="13" t="str">
        <f>IF(F124="m",LOOKUP(E124,Tabuľka14[[Od ]],Tabuľka14[Kategórie]),LOOKUP(E124,Tabuľka145[[Od ]],Tabuľka145[Kategórie]))</f>
        <v>Muži A</v>
      </c>
      <c r="H124" s="13" t="s">
        <v>121</v>
      </c>
      <c r="I124" s="13" t="s">
        <v>91</v>
      </c>
    </row>
    <row r="125" spans="1:9" x14ac:dyDescent="0.25">
      <c r="A125" s="3">
        <v>4</v>
      </c>
      <c r="B125" s="5" t="s">
        <v>43</v>
      </c>
      <c r="C125" s="5" t="s">
        <v>12</v>
      </c>
      <c r="D125" s="5" t="str">
        <f t="shared" si="3"/>
        <v>via LS Bánovce nad Bebravou</v>
      </c>
      <c r="E125" s="3">
        <v>1997</v>
      </c>
      <c r="F125" s="3" t="s">
        <v>266</v>
      </c>
      <c r="G125" s="13" t="str">
        <f>IF(F125="m",LOOKUP(E125,Tabuľka14[[Od ]],Tabuľka14[Kategórie]),LOOKUP(E125,Tabuľka145[[Od ]],Tabuľka145[Kategórie]))</f>
        <v>Muži A</v>
      </c>
      <c r="H125" s="13" t="s">
        <v>121</v>
      </c>
      <c r="I125" s="13" t="s">
        <v>91</v>
      </c>
    </row>
    <row r="126" spans="1:9" x14ac:dyDescent="0.25">
      <c r="A126" s="3">
        <v>10</v>
      </c>
      <c r="B126" s="5" t="s">
        <v>93</v>
      </c>
      <c r="C126" s="5" t="s">
        <v>134</v>
      </c>
      <c r="D126" s="5" t="str">
        <f t="shared" si="3"/>
        <v>Trenčín</v>
      </c>
      <c r="E126" s="3">
        <v>1986</v>
      </c>
      <c r="F126" s="3" t="s">
        <v>266</v>
      </c>
      <c r="G126" s="13" t="str">
        <f>IF(F126="m",LOOKUP(E126,Tabuľka14[[Od ]],Tabuľka14[Kategórie]),LOOKUP(E126,Tabuľka145[[Od ]],Tabuľka145[Kategórie]))</f>
        <v>Muži A</v>
      </c>
      <c r="H126" s="13"/>
      <c r="I126" s="13" t="s">
        <v>23</v>
      </c>
    </row>
    <row r="127" spans="1:9" x14ac:dyDescent="0.25">
      <c r="A127" s="3">
        <v>31</v>
      </c>
      <c r="B127" s="5" t="s">
        <v>21</v>
      </c>
      <c r="C127" s="5" t="s">
        <v>22</v>
      </c>
      <c r="D127" s="5" t="str">
        <f t="shared" si="3"/>
        <v>Gymnázium Bánovce nad Bebravou</v>
      </c>
      <c r="E127" s="3">
        <v>1995</v>
      </c>
      <c r="F127" s="3" t="s">
        <v>266</v>
      </c>
      <c r="G127" s="13" t="str">
        <f>IF(F127="m",LOOKUP(E127,Tabuľka14[[Od ]],Tabuľka14[Kategórie]),LOOKUP(E127,Tabuľka145[[Od ]],Tabuľka145[Kategórie]))</f>
        <v>Muži A</v>
      </c>
      <c r="H127" s="13" t="s">
        <v>286</v>
      </c>
      <c r="I127" s="13" t="s">
        <v>91</v>
      </c>
    </row>
    <row r="128" spans="1:9" x14ac:dyDescent="0.25">
      <c r="A128" s="3">
        <v>32</v>
      </c>
      <c r="B128" s="5" t="s">
        <v>62</v>
      </c>
      <c r="C128" s="5" t="s">
        <v>22</v>
      </c>
      <c r="D128" s="5" t="str">
        <f t="shared" si="3"/>
        <v>Bánovce nad Bebravou</v>
      </c>
      <c r="E128" s="3">
        <v>1969</v>
      </c>
      <c r="F128" s="3" t="s">
        <v>266</v>
      </c>
      <c r="G128" s="13" t="str">
        <f>IF(F128="m",LOOKUP(E128,Tabuľka14[[Od ]],Tabuľka14[Kategórie]),LOOKUP(E128,Tabuľka145[[Od ]],Tabuľka145[Kategórie]))</f>
        <v>Muži C</v>
      </c>
      <c r="H128" s="13"/>
      <c r="I128" s="13" t="s">
        <v>91</v>
      </c>
    </row>
    <row r="129" spans="1:9" x14ac:dyDescent="0.25">
      <c r="B129" s="5" t="s">
        <v>41</v>
      </c>
      <c r="C129" s="5" t="s">
        <v>322</v>
      </c>
      <c r="D129" s="5" t="str">
        <f t="shared" si="3"/>
        <v>Dvorec</v>
      </c>
      <c r="E129" s="3">
        <v>1986</v>
      </c>
      <c r="F129" s="3" t="s">
        <v>266</v>
      </c>
      <c r="G129" s="13" t="str">
        <f>IF(F129="m",LOOKUP(E129,Tabuľka14[[Od ]],Tabuľka14[Kategórie]),LOOKUP(E129,Tabuľka145[[Od ]],Tabuľka145[Kategórie]))</f>
        <v>Muži A</v>
      </c>
      <c r="H129" s="13"/>
      <c r="I129" s="13" t="s">
        <v>111</v>
      </c>
    </row>
    <row r="130" spans="1:9" x14ac:dyDescent="0.25">
      <c r="B130" s="5" t="s">
        <v>323</v>
      </c>
      <c r="C130" s="5" t="s">
        <v>322</v>
      </c>
      <c r="D130" s="5" t="str">
        <f t="shared" ref="D130:D161" si="4">TRIM(CONCATENATE(H130," ",I130))</f>
        <v>Dvorec</v>
      </c>
      <c r="E130" s="3">
        <v>1984</v>
      </c>
      <c r="F130" s="3" t="s">
        <v>266</v>
      </c>
      <c r="G130" s="13" t="str">
        <f>IF(F130="m",LOOKUP(E130,Tabuľka14[[Od ]],Tabuľka14[Kategórie]),LOOKUP(E130,Tabuľka145[[Od ]],Tabuľka145[Kategórie]))</f>
        <v>Muži B</v>
      </c>
      <c r="H130" s="13"/>
      <c r="I130" s="13" t="s">
        <v>111</v>
      </c>
    </row>
    <row r="131" spans="1:9" x14ac:dyDescent="0.25">
      <c r="B131" s="5" t="s">
        <v>5</v>
      </c>
      <c r="C131" s="5" t="s">
        <v>307</v>
      </c>
      <c r="D131" s="5" t="str">
        <f t="shared" si="4"/>
        <v>Jogging klub Dubnica nad Váhom</v>
      </c>
      <c r="E131" s="3">
        <v>1953</v>
      </c>
      <c r="F131" s="3" t="s">
        <v>266</v>
      </c>
      <c r="G131" s="13" t="str">
        <f>IF(F131="m",LOOKUP(E131,Tabuľka14[[Od ]],Tabuľka14[Kategórie]),LOOKUP(E131,Tabuľka145[[Od ]],Tabuľka145[Kategórie]))</f>
        <v>Muži E</v>
      </c>
      <c r="H131" s="13" t="s">
        <v>308</v>
      </c>
      <c r="I131" s="13" t="s">
        <v>98</v>
      </c>
    </row>
    <row r="132" spans="1:9" x14ac:dyDescent="0.25">
      <c r="A132" s="3">
        <v>23</v>
      </c>
      <c r="B132" s="5" t="s">
        <v>41</v>
      </c>
      <c r="C132" s="5" t="s">
        <v>607</v>
      </c>
      <c r="D132" s="5" t="str">
        <f t="shared" si="4"/>
        <v>Pegas Partizánske</v>
      </c>
      <c r="E132" s="3">
        <v>1981</v>
      </c>
      <c r="F132" s="3" t="s">
        <v>266</v>
      </c>
      <c r="G132" s="13" t="str">
        <f>IF(F132="m",LOOKUP(E132,Tabuľka14[[Od ]],Tabuľka14[Kategórie]),LOOKUP(E132,Tabuľka145[[Od ]],Tabuľka145[Kategórie]))</f>
        <v>Muži B</v>
      </c>
      <c r="H132" s="13" t="s">
        <v>608</v>
      </c>
      <c r="I132" s="13" t="s">
        <v>95</v>
      </c>
    </row>
    <row r="133" spans="1:9" x14ac:dyDescent="0.25">
      <c r="A133" s="3">
        <v>34</v>
      </c>
      <c r="B133" s="5" t="s">
        <v>311</v>
      </c>
      <c r="C133" s="5" t="s">
        <v>383</v>
      </c>
      <c r="D133" s="5" t="str">
        <f t="shared" si="4"/>
        <v>CK NYNA Prievidza</v>
      </c>
      <c r="E133" s="3">
        <v>1989</v>
      </c>
      <c r="F133" s="3" t="s">
        <v>266</v>
      </c>
      <c r="G133" s="13" t="str">
        <f>IF(F133="m",LOOKUP(E133,Tabuľka14[[Od ]],Tabuľka14[Kategórie]),LOOKUP(E133,Tabuľka145[[Od ]],Tabuľka145[Kategórie]))</f>
        <v>Muži A</v>
      </c>
      <c r="H133" s="13" t="s">
        <v>396</v>
      </c>
      <c r="I133" s="13" t="s">
        <v>113</v>
      </c>
    </row>
    <row r="134" spans="1:9" x14ac:dyDescent="0.25">
      <c r="A134" s="3">
        <v>8</v>
      </c>
      <c r="B134" s="5" t="s">
        <v>228</v>
      </c>
      <c r="C134" s="5" t="s">
        <v>602</v>
      </c>
      <c r="D134" s="5" t="str">
        <f t="shared" si="4"/>
        <v>Dubnica nad Váhom</v>
      </c>
      <c r="E134" s="3">
        <v>1998</v>
      </c>
      <c r="F134" s="3" t="s">
        <v>266</v>
      </c>
      <c r="G134" s="13" t="str">
        <f>IF(F134="m",LOOKUP(E134,Tabuľka14[[Od ]],Tabuľka14[Kategórie]),LOOKUP(E134,Tabuľka145[[Od ]],Tabuľka145[Kategórie]))</f>
        <v>Muži A</v>
      </c>
      <c r="H134" s="13"/>
      <c r="I134" s="13" t="s">
        <v>98</v>
      </c>
    </row>
    <row r="135" spans="1:9" x14ac:dyDescent="0.25">
      <c r="B135" s="5" t="s">
        <v>140</v>
      </c>
      <c r="C135" s="5" t="s">
        <v>141</v>
      </c>
      <c r="D135" s="5" t="str">
        <f t="shared" si="4"/>
        <v>Bánovce nad Bebravou</v>
      </c>
      <c r="E135" s="3">
        <v>1984</v>
      </c>
      <c r="F135" s="3" t="s">
        <v>266</v>
      </c>
      <c r="G135" s="13" t="str">
        <f>IF(F135="m",LOOKUP(E135,Tabuľka14[[Od ]],Tabuľka14[Kategórie]),LOOKUP(E135,Tabuľka145[[Od ]],Tabuľka145[Kategórie]))</f>
        <v>Muži B</v>
      </c>
      <c r="H135" s="13"/>
      <c r="I135" s="13" t="s">
        <v>91</v>
      </c>
    </row>
    <row r="136" spans="1:9" x14ac:dyDescent="0.25">
      <c r="B136" s="5" t="s">
        <v>97</v>
      </c>
      <c r="C136" s="5" t="s">
        <v>96</v>
      </c>
      <c r="D136" s="5" t="str">
        <f t="shared" si="4"/>
        <v>Dubnica nad Váhom</v>
      </c>
      <c r="E136" s="3">
        <v>1967</v>
      </c>
      <c r="F136" s="3" t="s">
        <v>266</v>
      </c>
      <c r="G136" s="13" t="str">
        <f>IF(F136="m",LOOKUP(E136,Tabuľka14[[Od ]],Tabuľka14[Kategórie]),LOOKUP(E136,Tabuľka145[[Od ]],Tabuľka145[Kategórie]))</f>
        <v>Muži C</v>
      </c>
      <c r="H136" s="13"/>
      <c r="I136" s="13" t="s">
        <v>98</v>
      </c>
    </row>
    <row r="137" spans="1:9" x14ac:dyDescent="0.25">
      <c r="B137" s="5" t="s">
        <v>99</v>
      </c>
      <c r="C137" s="5" t="s">
        <v>100</v>
      </c>
      <c r="D137" s="5" t="str">
        <f t="shared" si="4"/>
        <v>Dubnica nad Váhom</v>
      </c>
      <c r="E137" s="3">
        <v>1965</v>
      </c>
      <c r="F137" s="3" t="s">
        <v>267</v>
      </c>
      <c r="G137" s="13" t="str">
        <f>IF(F137="m",LOOKUP(E137,Tabuľka14[[Od ]],Tabuľka14[Kategórie]),LOOKUP(E137,Tabuľka145[[Od ]],Tabuľka145[Kategórie]))</f>
        <v>Ženy B</v>
      </c>
      <c r="H137" s="13"/>
      <c r="I137" s="13" t="s">
        <v>98</v>
      </c>
    </row>
    <row r="138" spans="1:9" x14ac:dyDescent="0.25">
      <c r="B138" s="5" t="s">
        <v>296</v>
      </c>
      <c r="C138" s="5" t="s">
        <v>297</v>
      </c>
      <c r="D138" s="5" t="str">
        <f t="shared" si="4"/>
        <v>Bánovce nad Bebravou</v>
      </c>
      <c r="E138" s="3">
        <v>1995</v>
      </c>
      <c r="F138" s="3" t="s">
        <v>267</v>
      </c>
      <c r="G138" s="13" t="str">
        <f>IF(F138="m",LOOKUP(E138,Tabuľka14[[Od ]],Tabuľka14[Kategórie]),LOOKUP(E138,Tabuľka145[[Od ]],Tabuľka145[Kategórie]))</f>
        <v>Ženy A</v>
      </c>
      <c r="H138" s="13"/>
      <c r="I138" s="13" t="s">
        <v>91</v>
      </c>
    </row>
    <row r="139" spans="1:9" x14ac:dyDescent="0.25">
      <c r="B139" s="5" t="s">
        <v>115</v>
      </c>
      <c r="C139" s="5" t="s">
        <v>114</v>
      </c>
      <c r="D139" s="5" t="str">
        <f t="shared" si="4"/>
        <v>Bánovce nad Bebravou</v>
      </c>
      <c r="E139" s="3">
        <v>1993</v>
      </c>
      <c r="F139" s="3" t="s">
        <v>266</v>
      </c>
      <c r="G139" s="13" t="str">
        <f>IF(F139="m",LOOKUP(E139,Tabuľka14[[Od ]],Tabuľka14[Kategórie]),LOOKUP(E139,Tabuľka145[[Od ]],Tabuľka145[Kategórie]))</f>
        <v>Muži A</v>
      </c>
      <c r="H139" s="13"/>
      <c r="I139" s="13" t="s">
        <v>91</v>
      </c>
    </row>
    <row r="140" spans="1:9" x14ac:dyDescent="0.25">
      <c r="A140" s="3">
        <v>20</v>
      </c>
      <c r="B140" s="5" t="s">
        <v>36</v>
      </c>
      <c r="C140" s="5" t="s">
        <v>378</v>
      </c>
      <c r="D140" s="5" t="str">
        <f t="shared" si="4"/>
        <v>Bánovce nad Bebravou</v>
      </c>
      <c r="E140" s="3">
        <v>1978</v>
      </c>
      <c r="F140" s="3" t="s">
        <v>267</v>
      </c>
      <c r="G140" s="13" t="str">
        <f>IF(F140="m",LOOKUP(E140,Tabuľka14[[Od ]],Tabuľka14[Kategórie]),LOOKUP(E140,Tabuľka145[[Od ]],Tabuľka145[Kategórie]))</f>
        <v>Ženy A</v>
      </c>
      <c r="H140" s="13"/>
      <c r="I140" s="13" t="s">
        <v>91</v>
      </c>
    </row>
    <row r="141" spans="1:9" x14ac:dyDescent="0.25">
      <c r="A141" s="3">
        <v>28</v>
      </c>
      <c r="B141" s="5" t="s">
        <v>166</v>
      </c>
      <c r="C141" s="5" t="s">
        <v>167</v>
      </c>
      <c r="D141" s="5" t="str">
        <f t="shared" si="4"/>
        <v>Podlužany</v>
      </c>
      <c r="E141" s="3">
        <v>1970</v>
      </c>
      <c r="F141" s="3" t="s">
        <v>266</v>
      </c>
      <c r="G141" s="13" t="str">
        <f>IF(F141="m",LOOKUP(E141,Tabuľka14[[Od ]],Tabuľka14[Kategórie]),LOOKUP(E141,Tabuľka145[[Od ]],Tabuľka145[Kategórie]))</f>
        <v>Muži C</v>
      </c>
      <c r="H141" s="13"/>
      <c r="I141" s="13" t="s">
        <v>168</v>
      </c>
    </row>
    <row r="142" spans="1:9" x14ac:dyDescent="0.25">
      <c r="B142" s="5" t="s">
        <v>108</v>
      </c>
      <c r="C142" s="5" t="s">
        <v>167</v>
      </c>
      <c r="D142" s="5" t="str">
        <f t="shared" si="4"/>
        <v>Výčapy-Opatovce</v>
      </c>
      <c r="E142" s="3">
        <v>1944</v>
      </c>
      <c r="F142" s="3" t="s">
        <v>266</v>
      </c>
      <c r="G142" s="13" t="str">
        <f>IF(F142="m",LOOKUP(E142,Tabuľka14[[Od ]],Tabuľka14[Kategórie]),LOOKUP(E142,Tabuľka145[[Od ]],Tabuľka145[Kategórie]))</f>
        <v>Muži E</v>
      </c>
      <c r="H142" s="13"/>
      <c r="I142" s="13" t="s">
        <v>387</v>
      </c>
    </row>
    <row r="143" spans="1:9" x14ac:dyDescent="0.25">
      <c r="B143" s="5" t="s">
        <v>7</v>
      </c>
      <c r="C143" s="5" t="s">
        <v>240</v>
      </c>
      <c r="D143" s="5" t="str">
        <f t="shared" si="4"/>
        <v>Slatina nad Bebravou</v>
      </c>
      <c r="E143" s="3">
        <v>1962</v>
      </c>
      <c r="F143" s="3" t="s">
        <v>266</v>
      </c>
      <c r="G143" s="13" t="str">
        <f>IF(F143="m",LOOKUP(E143,Tabuľka14[[Od ]],Tabuľka14[Kategórie]),LOOKUP(E143,Tabuľka145[[Od ]],Tabuľka145[Kategórie]))</f>
        <v>Muži D</v>
      </c>
      <c r="H143" s="13"/>
      <c r="I143" s="13" t="s">
        <v>241</v>
      </c>
    </row>
    <row r="144" spans="1:9" x14ac:dyDescent="0.25">
      <c r="A144" s="3">
        <v>22</v>
      </c>
      <c r="B144" s="5" t="s">
        <v>139</v>
      </c>
      <c r="C144" s="5" t="s">
        <v>138</v>
      </c>
      <c r="D144" s="5" t="str">
        <f t="shared" si="4"/>
        <v>Partizánske</v>
      </c>
      <c r="E144" s="3">
        <v>1977</v>
      </c>
      <c r="F144" s="3" t="s">
        <v>266</v>
      </c>
      <c r="G144" s="13" t="str">
        <f>IF(F144="m",LOOKUP(E144,Tabuľka14[[Od ]],Tabuľka14[Kategórie]),LOOKUP(E144,Tabuľka145[[Od ]],Tabuľka145[Kategórie]))</f>
        <v>Muži B</v>
      </c>
      <c r="H144" s="13"/>
      <c r="I144" s="13" t="s">
        <v>95</v>
      </c>
    </row>
    <row r="145" spans="1:9" x14ac:dyDescent="0.25">
      <c r="B145" s="5" t="s">
        <v>132</v>
      </c>
      <c r="C145" s="5" t="s">
        <v>313</v>
      </c>
      <c r="D145" s="5" t="str">
        <f t="shared" si="4"/>
        <v>Bánovce nad Bebravou</v>
      </c>
      <c r="E145" s="3">
        <v>1988</v>
      </c>
      <c r="F145" s="3" t="s">
        <v>266</v>
      </c>
      <c r="G145" s="13" t="str">
        <f>IF(F145="m",LOOKUP(E145,Tabuľka14[[Od ]],Tabuľka14[Kategórie]),LOOKUP(E145,Tabuľka145[[Od ]],Tabuľka145[Kategórie]))</f>
        <v>Muži A</v>
      </c>
      <c r="H145" s="13"/>
      <c r="I145" s="13" t="s">
        <v>91</v>
      </c>
    </row>
    <row r="146" spans="1:9" x14ac:dyDescent="0.25">
      <c r="B146" s="5" t="s">
        <v>205</v>
      </c>
      <c r="C146" s="5" t="s">
        <v>206</v>
      </c>
      <c r="D146" s="5" t="str">
        <f t="shared" si="4"/>
        <v>Trenčín</v>
      </c>
      <c r="E146" s="3">
        <v>1943</v>
      </c>
      <c r="F146" s="3" t="s">
        <v>266</v>
      </c>
      <c r="G146" s="13" t="str">
        <f>IF(F146="m",LOOKUP(E146,Tabuľka14[[Od ]],Tabuľka14[Kategórie]),LOOKUP(E146,Tabuľka145[[Od ]],Tabuľka145[Kategórie]))</f>
        <v>Muži E</v>
      </c>
      <c r="H146" s="13"/>
      <c r="I146" s="13" t="s">
        <v>23</v>
      </c>
    </row>
    <row r="147" spans="1:9" x14ac:dyDescent="0.25">
      <c r="B147" s="5" t="s">
        <v>228</v>
      </c>
      <c r="C147" s="5" t="s">
        <v>229</v>
      </c>
      <c r="D147" s="5" t="str">
        <f t="shared" si="4"/>
        <v>OSTRIX Bánovce nad Bebravou</v>
      </c>
      <c r="E147" s="3">
        <v>1987</v>
      </c>
      <c r="F147" s="3" t="s">
        <v>266</v>
      </c>
      <c r="G147" s="13" t="str">
        <f>IF(F147="m",LOOKUP(E147,Tabuľka14[[Od ]],Tabuľka14[Kategórie]),LOOKUP(E147,Tabuľka145[[Od ]],Tabuľka145[Kategórie]))</f>
        <v>Muži A</v>
      </c>
      <c r="H147" s="13" t="s">
        <v>283</v>
      </c>
      <c r="I147" s="13" t="s">
        <v>91</v>
      </c>
    </row>
    <row r="148" spans="1:9" x14ac:dyDescent="0.25">
      <c r="B148" s="5" t="s">
        <v>335</v>
      </c>
      <c r="C148" s="5" t="s">
        <v>334</v>
      </c>
      <c r="D148" s="5" t="str">
        <f t="shared" si="4"/>
        <v>Dubnica nad Váhom</v>
      </c>
      <c r="E148" s="3">
        <v>1975</v>
      </c>
      <c r="F148" s="3" t="s">
        <v>267</v>
      </c>
      <c r="G148" s="13" t="str">
        <f>IF(F148="m",LOOKUP(E148,Tabuľka14[[Od ]],Tabuľka14[Kategórie]),LOOKUP(E148,Tabuľka145[[Od ]],Tabuľka145[Kategórie]))</f>
        <v>Ženy A</v>
      </c>
      <c r="H148" s="13"/>
      <c r="I148" s="13" t="s">
        <v>98</v>
      </c>
    </row>
    <row r="149" spans="1:9" x14ac:dyDescent="0.25">
      <c r="B149" s="5" t="s">
        <v>36</v>
      </c>
      <c r="C149" s="5" t="s">
        <v>37</v>
      </c>
      <c r="D149" s="5" t="str">
        <f t="shared" si="4"/>
        <v>Partizánske</v>
      </c>
      <c r="E149" s="3">
        <v>1980</v>
      </c>
      <c r="F149" s="3" t="s">
        <v>267</v>
      </c>
      <c r="G149" s="13" t="str">
        <f>IF(F149="m",LOOKUP(E149,Tabuľka14[[Od ]],Tabuľka14[Kategórie]),LOOKUP(E149,Tabuľka145[[Od ]],Tabuľka145[Kategórie]))</f>
        <v>Ženy A</v>
      </c>
      <c r="H149" s="13"/>
      <c r="I149" s="13" t="s">
        <v>95</v>
      </c>
    </row>
    <row r="150" spans="1:9" x14ac:dyDescent="0.25">
      <c r="B150" s="5" t="s">
        <v>44</v>
      </c>
      <c r="C150" s="5" t="s">
        <v>173</v>
      </c>
      <c r="D150" s="5" t="str">
        <f t="shared" si="4"/>
        <v>Bánovce nad Bebravou</v>
      </c>
      <c r="E150" s="3">
        <v>1983</v>
      </c>
      <c r="F150" s="3" t="s">
        <v>266</v>
      </c>
      <c r="G150" s="13" t="str">
        <f>IF(F150="m",LOOKUP(E150,Tabuľka14[[Od ]],Tabuľka14[Kategórie]),LOOKUP(E150,Tabuľka145[[Od ]],Tabuľka145[Kategórie]))</f>
        <v>Muži B</v>
      </c>
      <c r="H150" s="13"/>
      <c r="I150" s="13" t="s">
        <v>91</v>
      </c>
    </row>
    <row r="151" spans="1:9" x14ac:dyDescent="0.25">
      <c r="B151" s="5" t="s">
        <v>132</v>
      </c>
      <c r="C151" s="5" t="s">
        <v>304</v>
      </c>
      <c r="D151" s="5" t="str">
        <f t="shared" si="4"/>
        <v>LKW Komponenten Bánovce nad Bebravou</v>
      </c>
      <c r="E151" s="3">
        <v>1977</v>
      </c>
      <c r="F151" s="3" t="s">
        <v>266</v>
      </c>
      <c r="G151" s="13" t="str">
        <f>IF(F151="m",LOOKUP(E151,Tabuľka14[[Od ]],Tabuľka14[Kategórie]),LOOKUP(E151,Tabuľka145[[Od ]],Tabuľka145[Kategórie]))</f>
        <v>Muži B</v>
      </c>
      <c r="H151" s="13" t="s">
        <v>310</v>
      </c>
      <c r="I151" s="13" t="s">
        <v>91</v>
      </c>
    </row>
    <row r="152" spans="1:9" x14ac:dyDescent="0.25">
      <c r="B152" s="5" t="s">
        <v>132</v>
      </c>
      <c r="C152" s="5" t="s">
        <v>164</v>
      </c>
      <c r="D152" s="5" t="str">
        <f t="shared" si="4"/>
        <v>Trenčianska Teplá</v>
      </c>
      <c r="E152" s="3">
        <v>1969</v>
      </c>
      <c r="F152" s="3" t="s">
        <v>266</v>
      </c>
      <c r="G152" s="13" t="str">
        <f>IF(F152="m",LOOKUP(E152,Tabuľka14[[Od ]],Tabuľka14[Kategórie]),LOOKUP(E152,Tabuľka145[[Od ]],Tabuľka145[Kategórie]))</f>
        <v>Muži C</v>
      </c>
      <c r="H152" s="13"/>
      <c r="I152" s="13" t="s">
        <v>165</v>
      </c>
    </row>
    <row r="153" spans="1:9" x14ac:dyDescent="0.25">
      <c r="B153" s="5" t="s">
        <v>102</v>
      </c>
      <c r="C153" s="5" t="s">
        <v>320</v>
      </c>
      <c r="D153" s="5" t="str">
        <f t="shared" si="4"/>
        <v>CTK Viking Bánovce nad Bebravou</v>
      </c>
      <c r="E153" s="3">
        <v>2000</v>
      </c>
      <c r="F153" s="3" t="s">
        <v>266</v>
      </c>
      <c r="G153" s="13" t="str">
        <f>IF(F153="m",LOOKUP(E153,Tabuľka14[[Od ]],Tabuľka14[Kategórie]),LOOKUP(E153,Tabuľka145[[Od ]],Tabuľka145[Kategórie]))</f>
        <v>HOBBY</v>
      </c>
      <c r="H153" s="13" t="s">
        <v>355</v>
      </c>
      <c r="I153" s="13" t="s">
        <v>91</v>
      </c>
    </row>
    <row r="154" spans="1:9" x14ac:dyDescent="0.25">
      <c r="B154" s="5" t="s">
        <v>117</v>
      </c>
      <c r="C154" s="5" t="s">
        <v>116</v>
      </c>
      <c r="D154" s="5" t="str">
        <f t="shared" si="4"/>
        <v>Uhrovec</v>
      </c>
      <c r="E154" s="3">
        <v>1997</v>
      </c>
      <c r="F154" s="3" t="s">
        <v>266</v>
      </c>
      <c r="G154" s="13" t="str">
        <f>IF(F154="m",LOOKUP(E154,Tabuľka14[[Od ]],Tabuľka14[Kategórie]),LOOKUP(E154,Tabuľka145[[Od ]],Tabuľka145[Kategórie]))</f>
        <v>Muži A</v>
      </c>
      <c r="H154" s="13"/>
      <c r="I154" s="13" t="s">
        <v>118</v>
      </c>
    </row>
    <row r="155" spans="1:9" x14ac:dyDescent="0.25">
      <c r="B155" s="5" t="s">
        <v>368</v>
      </c>
      <c r="C155" s="5" t="s">
        <v>386</v>
      </c>
      <c r="D155" s="5" t="str">
        <f t="shared" si="4"/>
        <v>CTK Viking Bánovce nad Bebravou</v>
      </c>
      <c r="E155" s="3">
        <v>2000</v>
      </c>
      <c r="F155" s="3" t="s">
        <v>266</v>
      </c>
      <c r="G155" s="13" t="str">
        <f>IF(F155="m",LOOKUP(E155,Tabuľka14[[Od ]],Tabuľka14[Kategórie]),LOOKUP(E155,Tabuľka145[[Od ]],Tabuľka145[Kategórie]))</f>
        <v>HOBBY</v>
      </c>
      <c r="H155" s="13" t="s">
        <v>355</v>
      </c>
      <c r="I155" s="13" t="s">
        <v>91</v>
      </c>
    </row>
    <row r="156" spans="1:9" x14ac:dyDescent="0.25">
      <c r="B156" s="5" t="s">
        <v>6</v>
      </c>
      <c r="C156" s="5" t="s">
        <v>10</v>
      </c>
      <c r="D156" s="5" t="str">
        <f t="shared" si="4"/>
        <v>KRB Partizánske</v>
      </c>
      <c r="E156" s="3">
        <v>1970</v>
      </c>
      <c r="F156" s="3" t="s">
        <v>266</v>
      </c>
      <c r="G156" s="13" t="str">
        <f>IF(F156="m",LOOKUP(E156,Tabuľka14[[Od ]],Tabuľka14[Kategórie]),LOOKUP(E156,Tabuľka145[[Od ]],Tabuľka145[Kategórie]))</f>
        <v>Muži C</v>
      </c>
      <c r="H156" s="13" t="s">
        <v>288</v>
      </c>
      <c r="I156" s="13" t="s">
        <v>95</v>
      </c>
    </row>
    <row r="157" spans="1:9" x14ac:dyDescent="0.25">
      <c r="B157" s="5" t="s">
        <v>49</v>
      </c>
      <c r="C157" s="5" t="s">
        <v>10</v>
      </c>
      <c r="D157" s="5" t="str">
        <f t="shared" si="4"/>
        <v>Piaristické gymnázium F. Hanáka Prievidza</v>
      </c>
      <c r="E157" s="3">
        <v>1997</v>
      </c>
      <c r="F157" s="3" t="s">
        <v>266</v>
      </c>
      <c r="G157" s="13" t="str">
        <f>IF(F157="m",LOOKUP(E157,Tabuľka14[[Od ]],Tabuľka14[Kategórie]),LOOKUP(E157,Tabuľka145[[Od ]],Tabuľka145[Kategórie]))</f>
        <v>Muži A</v>
      </c>
      <c r="H157" s="13" t="s">
        <v>287</v>
      </c>
      <c r="I157" s="13" t="s">
        <v>113</v>
      </c>
    </row>
    <row r="158" spans="1:9" x14ac:dyDescent="0.25">
      <c r="B158" s="5" t="s">
        <v>330</v>
      </c>
      <c r="C158" s="5" t="s">
        <v>331</v>
      </c>
      <c r="D158" s="5" t="str">
        <f t="shared" si="4"/>
        <v>Bánovce nad Bebravou</v>
      </c>
      <c r="E158" s="3">
        <v>1992</v>
      </c>
      <c r="F158" s="3" t="s">
        <v>266</v>
      </c>
      <c r="G158" s="13" t="str">
        <f>IF(F158="m",LOOKUP(E158,Tabuľka14[[Od ]],Tabuľka14[Kategórie]),LOOKUP(E158,Tabuľka145[[Od ]],Tabuľka145[Kategórie]))</f>
        <v>Muži A</v>
      </c>
      <c r="H158" s="13"/>
      <c r="I158" s="13" t="s">
        <v>91</v>
      </c>
    </row>
    <row r="159" spans="1:9" x14ac:dyDescent="0.25">
      <c r="A159" s="3">
        <v>11</v>
      </c>
      <c r="B159" s="5" t="s">
        <v>49</v>
      </c>
      <c r="C159" s="5" t="s">
        <v>227</v>
      </c>
      <c r="D159" s="5" t="str">
        <f t="shared" si="4"/>
        <v>Trenčín</v>
      </c>
      <c r="E159" s="3">
        <v>1988</v>
      </c>
      <c r="F159" s="3" t="s">
        <v>266</v>
      </c>
      <c r="G159" s="13" t="str">
        <f>IF(F159="m",LOOKUP(E159,Tabuľka14[[Od ]],Tabuľka14[Kategórie]),LOOKUP(E159,Tabuľka145[[Od ]],Tabuľka145[Kategórie]))</f>
        <v>Muži A</v>
      </c>
      <c r="H159" s="13"/>
      <c r="I159" s="13" t="s">
        <v>23</v>
      </c>
    </row>
    <row r="160" spans="1:9" x14ac:dyDescent="0.25">
      <c r="B160" s="5" t="s">
        <v>251</v>
      </c>
      <c r="C160" s="5" t="s">
        <v>295</v>
      </c>
      <c r="D160" s="5" t="str">
        <f t="shared" si="4"/>
        <v>Bánovce nad Bebravou</v>
      </c>
      <c r="E160" s="3">
        <v>1994</v>
      </c>
      <c r="F160" s="3" t="s">
        <v>267</v>
      </c>
      <c r="G160" s="13" t="str">
        <f>IF(F160="m",LOOKUP(E160,Tabuľka14[[Od ]],Tabuľka14[Kategórie]),LOOKUP(E160,Tabuľka145[[Od ]],Tabuľka145[Kategórie]))</f>
        <v>Ženy A</v>
      </c>
      <c r="H160" s="13"/>
      <c r="I160" s="13" t="s">
        <v>91</v>
      </c>
    </row>
    <row r="161" spans="1:9" x14ac:dyDescent="0.25">
      <c r="A161" s="3">
        <v>16</v>
      </c>
      <c r="B161" s="5" t="s">
        <v>605</v>
      </c>
      <c r="C161" s="5" t="s">
        <v>604</v>
      </c>
      <c r="D161" s="5" t="str">
        <f t="shared" si="4"/>
        <v>Lomnica</v>
      </c>
      <c r="E161" s="3">
        <v>1972</v>
      </c>
      <c r="F161" s="3" t="s">
        <v>267</v>
      </c>
      <c r="G161" s="13" t="str">
        <f>IF(F161="m",LOOKUP(E161,Tabuľka14[[Od ]],Tabuľka14[Kategórie]),LOOKUP(E161,Tabuľka145[[Od ]],Tabuľka145[Kategórie]))</f>
        <v>Ženy B</v>
      </c>
      <c r="H161" s="13"/>
      <c r="I161" s="13" t="s">
        <v>606</v>
      </c>
    </row>
    <row r="162" spans="1:9" x14ac:dyDescent="0.25">
      <c r="B162" s="5" t="s">
        <v>36</v>
      </c>
      <c r="C162" s="5" t="s">
        <v>112</v>
      </c>
      <c r="D162" s="5" t="str">
        <f t="shared" ref="D162:D180" si="5">TRIM(CONCATENATE(H162," ",I162))</f>
        <v>AK Baník Prievidza</v>
      </c>
      <c r="E162" s="3">
        <v>1985</v>
      </c>
      <c r="F162" s="3" t="s">
        <v>267</v>
      </c>
      <c r="G162" s="13" t="str">
        <f>IF(F162="m",LOOKUP(E162,Tabuľka14[[Od ]],Tabuľka14[Kategórie]),LOOKUP(E162,Tabuľka145[[Od ]],Tabuľka145[Kategórie]))</f>
        <v>Ženy A</v>
      </c>
      <c r="H162" s="13" t="s">
        <v>319</v>
      </c>
      <c r="I162" s="13" t="s">
        <v>113</v>
      </c>
    </row>
    <row r="163" spans="1:9" x14ac:dyDescent="0.25">
      <c r="B163" s="5" t="s">
        <v>338</v>
      </c>
      <c r="C163" s="5" t="s">
        <v>395</v>
      </c>
      <c r="D163" s="5" t="str">
        <f t="shared" si="5"/>
        <v>Trenčín</v>
      </c>
      <c r="E163" s="3">
        <v>1984</v>
      </c>
      <c r="F163" s="3" t="s">
        <v>267</v>
      </c>
      <c r="G163" s="13" t="str">
        <f>IF(F163="m",LOOKUP(E163,Tabuľka14[[Od ]],Tabuľka14[Kategórie]),LOOKUP(E163,Tabuľka145[[Od ]],Tabuľka145[Kategórie]))</f>
        <v>Ženy A</v>
      </c>
      <c r="H163" s="13"/>
      <c r="I163" s="13" t="s">
        <v>23</v>
      </c>
    </row>
    <row r="164" spans="1:9" x14ac:dyDescent="0.25">
      <c r="B164" s="5" t="s">
        <v>105</v>
      </c>
      <c r="C164" s="5" t="s">
        <v>361</v>
      </c>
      <c r="D164" s="5" t="str">
        <f t="shared" si="5"/>
        <v>TRIAN ŠK UMB Banská Bystrica</v>
      </c>
      <c r="E164" s="3">
        <v>1991</v>
      </c>
      <c r="F164" s="3" t="s">
        <v>267</v>
      </c>
      <c r="G164" s="13" t="str">
        <f>IF(F164="m",LOOKUP(E164,Tabuľka14[[Od ]],Tabuľka14[Kategórie]),LOOKUP(E164,Tabuľka145[[Od ]],Tabuľka145[Kategórie]))</f>
        <v>Ženy A</v>
      </c>
      <c r="H164" s="13" t="s">
        <v>290</v>
      </c>
      <c r="I164" s="13" t="s">
        <v>289</v>
      </c>
    </row>
    <row r="165" spans="1:9" x14ac:dyDescent="0.25">
      <c r="B165" s="5" t="s">
        <v>102</v>
      </c>
      <c r="C165" s="5" t="s">
        <v>101</v>
      </c>
      <c r="D165" s="5" t="str">
        <f t="shared" si="5"/>
        <v>CK aluplast TEAM Dubnica nad Váhom</v>
      </c>
      <c r="E165" s="3">
        <v>1987</v>
      </c>
      <c r="F165" s="3" t="s">
        <v>266</v>
      </c>
      <c r="G165" s="13" t="str">
        <f>IF(F165="m",LOOKUP(E165,Tabuľka14[[Od ]],Tabuľka14[Kategórie]),LOOKUP(E165,Tabuľka145[[Od ]],Tabuľka145[Kategórie]))</f>
        <v>Muži A</v>
      </c>
      <c r="H165" s="13" t="s">
        <v>103</v>
      </c>
      <c r="I165" s="13" t="s">
        <v>98</v>
      </c>
    </row>
    <row r="166" spans="1:9" x14ac:dyDescent="0.25">
      <c r="B166" s="5" t="s">
        <v>110</v>
      </c>
      <c r="C166" s="5" t="s">
        <v>109</v>
      </c>
      <c r="D166" s="5" t="str">
        <f t="shared" si="5"/>
        <v>Dvorec</v>
      </c>
      <c r="E166" s="3">
        <v>1998</v>
      </c>
      <c r="F166" s="3" t="s">
        <v>266</v>
      </c>
      <c r="G166" s="13" t="str">
        <f>IF(F166="m",LOOKUP(E166,Tabuľka14[[Od ]],Tabuľka14[Kategórie]),LOOKUP(E166,Tabuľka145[[Od ]],Tabuľka145[Kategórie]))</f>
        <v>Muži A</v>
      </c>
      <c r="H166" s="13"/>
      <c r="I166" s="13" t="s">
        <v>111</v>
      </c>
    </row>
    <row r="167" spans="1:9" x14ac:dyDescent="0.25">
      <c r="B167" s="5" t="s">
        <v>29</v>
      </c>
      <c r="C167" s="5" t="s">
        <v>30</v>
      </c>
      <c r="D167" s="5" t="str">
        <f t="shared" si="5"/>
        <v>Bánovce nad Bebravou</v>
      </c>
      <c r="E167" s="3">
        <v>1989</v>
      </c>
      <c r="F167" s="3" t="s">
        <v>267</v>
      </c>
      <c r="G167" s="13" t="str">
        <f>IF(F167="m",LOOKUP(E167,Tabuľka14[[Od ]],Tabuľka14[Kategórie]),LOOKUP(E167,Tabuľka145[[Od ]],Tabuľka145[Kategórie]))</f>
        <v>Ženy A</v>
      </c>
      <c r="H167" s="13"/>
      <c r="I167" s="13" t="s">
        <v>91</v>
      </c>
    </row>
    <row r="168" spans="1:9" x14ac:dyDescent="0.25">
      <c r="B168" s="5" t="s">
        <v>60</v>
      </c>
      <c r="C168" s="5" t="s">
        <v>61</v>
      </c>
      <c r="D168" s="5" t="str">
        <f t="shared" si="5"/>
        <v>Žitná Radiša</v>
      </c>
      <c r="E168" s="3">
        <v>1987</v>
      </c>
      <c r="F168" s="3" t="s">
        <v>266</v>
      </c>
      <c r="G168" s="13" t="str">
        <f>IF(F168="m",LOOKUP(E168,Tabuľka14[[Od ]],Tabuľka14[Kategórie]),LOOKUP(E168,Tabuľka145[[Od ]],Tabuľka145[Kategórie]))</f>
        <v>Muži A</v>
      </c>
      <c r="H168" s="13"/>
      <c r="I168" s="13" t="s">
        <v>92</v>
      </c>
    </row>
    <row r="169" spans="1:9" x14ac:dyDescent="0.25">
      <c r="B169" s="5" t="s">
        <v>11</v>
      </c>
      <c r="C169" s="5" t="s">
        <v>398</v>
      </c>
      <c r="D169" s="5" t="str">
        <f t="shared" si="5"/>
        <v>Dubnica nad Váhom</v>
      </c>
      <c r="E169" s="3">
        <v>1982</v>
      </c>
      <c r="F169" s="3" t="s">
        <v>399</v>
      </c>
      <c r="G169" s="13" t="str">
        <f>IF(F169="m",LOOKUP(E169,Tabuľka14[[Od ]],Tabuľka14[Kategórie]),LOOKUP(E169,Tabuľka145[[Od ]],Tabuľka145[Kategórie]))</f>
        <v>Muži B</v>
      </c>
      <c r="H169" s="13"/>
      <c r="I169" s="13" t="s">
        <v>98</v>
      </c>
    </row>
    <row r="170" spans="1:9" x14ac:dyDescent="0.25">
      <c r="B170" s="5" t="s">
        <v>397</v>
      </c>
      <c r="C170" s="5" t="s">
        <v>398</v>
      </c>
      <c r="D170" s="5" t="str">
        <f t="shared" si="5"/>
        <v>Dubnica nad Váhom</v>
      </c>
      <c r="E170" s="3">
        <v>1978</v>
      </c>
      <c r="F170" s="3" t="s">
        <v>266</v>
      </c>
      <c r="G170" s="13" t="str">
        <f>IF(F170="m",LOOKUP(E170,Tabuľka14[[Od ]],Tabuľka14[Kategórie]),LOOKUP(E170,Tabuľka145[[Od ]],Tabuľka145[Kategórie]))</f>
        <v>Muži B</v>
      </c>
      <c r="H170" s="13"/>
      <c r="I170" s="13" t="s">
        <v>98</v>
      </c>
    </row>
    <row r="171" spans="1:9" x14ac:dyDescent="0.25">
      <c r="B171" s="5" t="s">
        <v>145</v>
      </c>
      <c r="C171" s="5" t="s">
        <v>403</v>
      </c>
      <c r="D171" s="5" t="str">
        <f t="shared" si="5"/>
        <v>Partizánske</v>
      </c>
      <c r="E171" s="3">
        <v>1991</v>
      </c>
      <c r="F171" s="3" t="s">
        <v>266</v>
      </c>
      <c r="G171" s="13" t="str">
        <f>IF(F171="m",LOOKUP(E171,Tabuľka14[[Od ]],Tabuľka14[Kategórie]),LOOKUP(E171,Tabuľka145[[Od ]],Tabuľka145[Kategórie]))</f>
        <v>Muži A</v>
      </c>
      <c r="H171" s="13"/>
      <c r="I171" s="13" t="s">
        <v>95</v>
      </c>
    </row>
    <row r="172" spans="1:9" x14ac:dyDescent="0.25">
      <c r="B172" s="5" t="s">
        <v>132</v>
      </c>
      <c r="C172" s="5" t="s">
        <v>273</v>
      </c>
      <c r="D172" s="5" t="str">
        <f t="shared" si="5"/>
        <v>Beluša</v>
      </c>
      <c r="E172" s="3">
        <v>1981</v>
      </c>
      <c r="F172" s="3" t="s">
        <v>266</v>
      </c>
      <c r="G172" s="13" t="str">
        <f>IF(F172="m",LOOKUP(E172,Tabuľka14[[Od ]],Tabuľka14[Kategórie]),LOOKUP(E172,Tabuľka145[[Od ]],Tabuľka145[Kategórie]))</f>
        <v>Muži B</v>
      </c>
      <c r="H172" s="13"/>
      <c r="I172" s="13" t="s">
        <v>274</v>
      </c>
    </row>
    <row r="173" spans="1:9" x14ac:dyDescent="0.25">
      <c r="B173" s="5" t="s">
        <v>7</v>
      </c>
      <c r="C173" s="5" t="s">
        <v>379</v>
      </c>
      <c r="D173" s="5" t="str">
        <f t="shared" si="5"/>
        <v>BK Nitrianske Rudno</v>
      </c>
      <c r="E173" s="3">
        <v>1968</v>
      </c>
      <c r="F173" s="3" t="s">
        <v>266</v>
      </c>
      <c r="G173" s="13" t="str">
        <f>IF(F173="m",LOOKUP(E173,Tabuľka14[[Od ]],Tabuľka14[Kategórie]),LOOKUP(E173,Tabuľka145[[Od ]],Tabuľka145[Kategórie]))</f>
        <v>Muži C</v>
      </c>
      <c r="H173" s="13" t="s">
        <v>381</v>
      </c>
      <c r="I173" s="13" t="s">
        <v>380</v>
      </c>
    </row>
    <row r="174" spans="1:9" x14ac:dyDescent="0.25">
      <c r="B174" s="5" t="s">
        <v>140</v>
      </c>
      <c r="C174" s="5" t="s">
        <v>379</v>
      </c>
      <c r="D174" s="5" t="str">
        <f t="shared" si="5"/>
        <v>FTVŠ UK Bratislava</v>
      </c>
      <c r="E174" s="3">
        <v>1992</v>
      </c>
      <c r="F174" s="3" t="s">
        <v>266</v>
      </c>
      <c r="G174" s="13" t="str">
        <f>IF(F174="m",LOOKUP(E174,Tabuľka14[[Od ]],Tabuľka14[Kategórie]),LOOKUP(E174,Tabuľka145[[Od ]],Tabuľka145[Kategórie]))</f>
        <v>Muži A</v>
      </c>
      <c r="H174" s="13" t="s">
        <v>382</v>
      </c>
      <c r="I174" s="13" t="s">
        <v>371</v>
      </c>
    </row>
    <row r="175" spans="1:9" x14ac:dyDescent="0.25">
      <c r="A175" s="3">
        <v>7</v>
      </c>
      <c r="B175" s="5" t="s">
        <v>93</v>
      </c>
      <c r="C175" s="5" t="s">
        <v>372</v>
      </c>
      <c r="D175" s="5" t="str">
        <f t="shared" si="5"/>
        <v>Dubnica nad Váhom</v>
      </c>
      <c r="E175" s="3">
        <v>1984</v>
      </c>
      <c r="F175" s="3" t="s">
        <v>266</v>
      </c>
      <c r="G175" s="13" t="str">
        <f>IF(F175="m",LOOKUP(E175,Tabuľka14[[Od ]],Tabuľka14[Kategórie]),LOOKUP(E175,Tabuľka145[[Od ]],Tabuľka145[Kategórie]))</f>
        <v>Muži B</v>
      </c>
      <c r="H175" s="13"/>
      <c r="I175" s="13" t="s">
        <v>98</v>
      </c>
    </row>
    <row r="176" spans="1:9" x14ac:dyDescent="0.25">
      <c r="B176" s="5" t="s">
        <v>157</v>
      </c>
      <c r="C176" s="5" t="s">
        <v>348</v>
      </c>
      <c r="D176" s="5" t="str">
        <f t="shared" si="5"/>
        <v>Bánovce nad Bebravou</v>
      </c>
      <c r="E176" s="3">
        <v>1975</v>
      </c>
      <c r="F176" s="3" t="s">
        <v>266</v>
      </c>
      <c r="G176" s="13" t="str">
        <f>IF(F176="m",LOOKUP(E176,Tabuľka14[[Od ]],Tabuľka14[Kategórie]),LOOKUP(E176,Tabuľka145[[Od ]],Tabuľka145[Kategórie]))</f>
        <v>Muži B</v>
      </c>
      <c r="H176" s="13"/>
      <c r="I176" s="13" t="s">
        <v>91</v>
      </c>
    </row>
    <row r="177" spans="2:9" x14ac:dyDescent="0.25">
      <c r="B177" s="5" t="s">
        <v>368</v>
      </c>
      <c r="C177" s="5" t="s">
        <v>367</v>
      </c>
      <c r="D177" s="5" t="str">
        <f t="shared" si="5"/>
        <v>Trenčín</v>
      </c>
      <c r="E177" s="3">
        <v>1980</v>
      </c>
      <c r="F177" s="3" t="s">
        <v>266</v>
      </c>
      <c r="G177" s="13" t="str">
        <f>IF(F177="m",LOOKUP(E177,Tabuľka14[[Od ]],Tabuľka14[Kategórie]),LOOKUP(E177,Tabuľka145[[Od ]],Tabuľka145[Kategórie]))</f>
        <v>Muži B</v>
      </c>
      <c r="H177" s="13"/>
      <c r="I177" s="13" t="s">
        <v>23</v>
      </c>
    </row>
    <row r="178" spans="2:9" x14ac:dyDescent="0.25">
      <c r="B178" s="5" t="s">
        <v>140</v>
      </c>
      <c r="C178" s="5" t="s">
        <v>163</v>
      </c>
      <c r="D178" s="5" t="str">
        <f t="shared" si="5"/>
        <v>Ostratice</v>
      </c>
      <c r="E178" s="3">
        <v>1972</v>
      </c>
      <c r="F178" s="3" t="s">
        <v>266</v>
      </c>
      <c r="G178" s="13" t="str">
        <f>IF(F178="m",LOOKUP(E178,Tabuľka14[[Od ]],Tabuľka14[Kategórie]),LOOKUP(E178,Tabuľka145[[Od ]],Tabuľka145[Kategórie]))</f>
        <v>Muži C</v>
      </c>
      <c r="H178" s="13"/>
      <c r="I178" s="13" t="s">
        <v>129</v>
      </c>
    </row>
    <row r="179" spans="2:9" x14ac:dyDescent="0.25">
      <c r="B179" s="5" t="s">
        <v>296</v>
      </c>
      <c r="C179" s="5" t="s">
        <v>336</v>
      </c>
      <c r="D179" s="5" t="str">
        <f t="shared" si="5"/>
        <v>Dubnica nad Váhom</v>
      </c>
      <c r="E179" s="3">
        <v>1972</v>
      </c>
      <c r="F179" s="3" t="s">
        <v>267</v>
      </c>
      <c r="G179" s="13" t="str">
        <f>IF(F179="m",LOOKUP(E179,Tabuľka14[[Od ]],Tabuľka14[Kategórie]),LOOKUP(E179,Tabuľka145[[Od ]],Tabuľka145[Kategórie]))</f>
        <v>Ženy B</v>
      </c>
      <c r="H179" s="13"/>
      <c r="I179" s="13" t="s">
        <v>98</v>
      </c>
    </row>
    <row r="180" spans="2:9" x14ac:dyDescent="0.25">
      <c r="B180" s="5" t="s">
        <v>145</v>
      </c>
      <c r="C180" s="5" t="s">
        <v>388</v>
      </c>
      <c r="D180" s="5" t="str">
        <f t="shared" si="5"/>
        <v>CTK Viking Bánovce nad Bebravou</v>
      </c>
      <c r="E180" s="3">
        <v>1998</v>
      </c>
      <c r="F180" s="3" t="s">
        <v>266</v>
      </c>
      <c r="G180" s="13" t="str">
        <f>IF(F180="m",LOOKUP(E180,Tabuľka14[[Od ]],Tabuľka14[Kategórie]),LOOKUP(E180,Tabuľka145[[Od ]],Tabuľka145[Kategórie]))</f>
        <v>Muži A</v>
      </c>
      <c r="H180" s="13" t="s">
        <v>355</v>
      </c>
      <c r="I180" s="13" t="s">
        <v>91</v>
      </c>
    </row>
  </sheetData>
  <autoFilter ref="A1:I180">
    <sortState ref="A2:I175">
      <sortCondition ref="C1:C175"/>
    </sortState>
  </autoFilter>
  <dataConsolidate/>
  <dataValidations count="1">
    <dataValidation type="list" allowBlank="1" showInputMessage="1" showErrorMessage="1" promptTitle="Meno" prompt="Vyber meno" sqref="B2:B4">
      <formula1>Meno</formula1>
    </dataValidation>
  </dataValidations>
  <pageMargins left="0" right="0" top="0.39370078740157483" bottom="0.39370078740157483" header="0.31496062992125984" footer="0.31496062992125984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3"/>
  <sheetViews>
    <sheetView showGridLines="0" tabSelected="1" zoomScale="80" zoomScaleNormal="80" workbookViewId="0">
      <pane ySplit="3" topLeftCell="A4" activePane="bottomLeft" state="frozen"/>
      <selection pane="bottomLeft" sqref="A1:Y38"/>
    </sheetView>
  </sheetViews>
  <sheetFormatPr defaultRowHeight="15" x14ac:dyDescent="0.25"/>
  <cols>
    <col min="1" max="1" width="15.85546875" style="1" customWidth="1"/>
    <col min="2" max="3" width="13.7109375" style="19" customWidth="1"/>
    <col min="4" max="4" width="14.42578125" style="7" hidden="1" customWidth="1"/>
    <col min="5" max="5" width="22" hidden="1" customWidth="1"/>
    <col min="6" max="6" width="22" customWidth="1"/>
    <col min="7" max="7" width="34.28515625" bestFit="1" customWidth="1"/>
    <col min="8" max="8" width="8.42578125" style="1" customWidth="1"/>
    <col min="9" max="9" width="10.140625" bestFit="1" customWidth="1"/>
    <col min="10" max="10" width="13.7109375" style="12" customWidth="1"/>
    <col min="11" max="11" width="18.28515625" style="4" customWidth="1"/>
    <col min="12" max="12" width="22.57031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58" customWidth="1"/>
    <col min="26" max="26" width="12.140625" bestFit="1" customWidth="1"/>
    <col min="27" max="27" width="11.42578125" bestFit="1" customWidth="1"/>
  </cols>
  <sheetData>
    <row r="1" spans="1:27" ht="24" thickBot="1" x14ac:dyDescent="0.4">
      <c r="A1" s="65" t="s">
        <v>504</v>
      </c>
      <c r="B1" s="66"/>
      <c r="C1" s="66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7" x14ac:dyDescent="0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7" s="15" customFormat="1" ht="39.75" customHeight="1" x14ac:dyDescent="0.25">
      <c r="A3" s="11" t="s">
        <v>0</v>
      </c>
      <c r="B3" s="40" t="s">
        <v>18</v>
      </c>
      <c r="C3" s="40" t="s">
        <v>19</v>
      </c>
      <c r="D3" s="41" t="s">
        <v>1</v>
      </c>
      <c r="E3" s="11" t="s">
        <v>2</v>
      </c>
      <c r="F3" s="11" t="s">
        <v>599</v>
      </c>
      <c r="G3" s="11" t="s">
        <v>14</v>
      </c>
      <c r="H3" s="11" t="s">
        <v>3</v>
      </c>
      <c r="I3" s="11" t="s">
        <v>4</v>
      </c>
      <c r="J3" s="42" t="s">
        <v>13</v>
      </c>
      <c r="K3" s="43" t="s">
        <v>142</v>
      </c>
      <c r="L3" s="44" t="s">
        <v>15</v>
      </c>
      <c r="M3" s="31" t="s">
        <v>16</v>
      </c>
      <c r="N3" s="31" t="s">
        <v>20</v>
      </c>
      <c r="O3" s="31" t="s">
        <v>33</v>
      </c>
      <c r="P3" s="31" t="s">
        <v>32</v>
      </c>
      <c r="Q3" s="31" t="s">
        <v>31</v>
      </c>
      <c r="R3" s="31" t="s">
        <v>34</v>
      </c>
      <c r="S3" s="31" t="s">
        <v>35</v>
      </c>
      <c r="T3" s="31" t="s">
        <v>47</v>
      </c>
      <c r="U3" s="31" t="s">
        <v>56</v>
      </c>
      <c r="V3" s="31" t="s">
        <v>64</v>
      </c>
      <c r="W3" s="32" t="s">
        <v>17</v>
      </c>
      <c r="X3" s="55" t="s">
        <v>600</v>
      </c>
      <c r="Y3" s="59" t="s">
        <v>601</v>
      </c>
      <c r="Z3" s="11">
        <v>8.8000000000000007</v>
      </c>
      <c r="AA3" s="47">
        <v>2.4363657407407407E-2</v>
      </c>
    </row>
    <row r="4" spans="1:27" s="2" customFormat="1" x14ac:dyDescent="0.25">
      <c r="A4" s="33">
        <v>17</v>
      </c>
      <c r="B4" s="64">
        <v>1</v>
      </c>
      <c r="C4" s="64">
        <v>1</v>
      </c>
      <c r="D4" s="6" t="str">
        <f>VLOOKUP(A4,'07.kolo prezentácia'!$A$2:$G$180,2,FALSE)</f>
        <v>Peter</v>
      </c>
      <c r="E4" s="6" t="str">
        <f>VLOOKUP(A4,'07.kolo prezentácia'!$A$2:$G$180,3,FALSE)</f>
        <v>Mikoláš</v>
      </c>
      <c r="F4" s="6" t="str">
        <f>CONCATENATE(Tabuľka5[[#This Row],[meno]]," ",Tabuľka5[[#This Row],[priezvisko]])</f>
        <v>Peter Mikoláš</v>
      </c>
      <c r="G4" s="6" t="str">
        <f>VLOOKUP(A4,'07.kolo prezentácia'!$A$2:$G$180,4,FALSE)</f>
        <v>Martin</v>
      </c>
      <c r="H4" s="35">
        <f>VLOOKUP(A4,'07.kolo prezentácia'!$A$2:$G$180,5,FALSE)</f>
        <v>1982</v>
      </c>
      <c r="I4" s="36" t="str">
        <f>VLOOKUP(A4,'07.kolo prezentácia'!$A$2:$G$180,7,FALSE)</f>
        <v>Muži B</v>
      </c>
      <c r="J4" s="37" t="str">
        <f>VLOOKUP(Tabuľka5[[#This Row],[štartovné číslo]],'07.kolo stopky'!A:C,3,FALSE)</f>
        <v>00:35:05,02</v>
      </c>
      <c r="K4" s="37">
        <f t="shared" ref="K4:K35" si="0">J4/$Z$3</f>
        <v>2.7685974326599324E-3</v>
      </c>
      <c r="L4" s="37">
        <f t="shared" ref="L4:L35" si="1">J4-$AA$3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30">
        <f t="shared" ref="W4:W35" si="2">SUM(M4:V4)</f>
        <v>0</v>
      </c>
      <c r="X4" s="54"/>
      <c r="Y4" s="60"/>
    </row>
    <row r="5" spans="1:27" s="2" customFormat="1" x14ac:dyDescent="0.25">
      <c r="A5" s="3">
        <v>10</v>
      </c>
      <c r="B5" s="64">
        <v>2</v>
      </c>
      <c r="C5" s="64">
        <v>1</v>
      </c>
      <c r="D5" s="5" t="str">
        <f>VLOOKUP(A5,'07.kolo prezentácia'!$A$2:$G$180,2,FALSE)</f>
        <v>Tomáš</v>
      </c>
      <c r="E5" s="5" t="str">
        <f>VLOOKUP(A5,'07.kolo prezentácia'!$A$2:$G$180,3,FALSE)</f>
        <v>Podpera</v>
      </c>
      <c r="F5" s="5" t="str">
        <f>CONCATENATE(Tabuľka5[[#This Row],[meno]]," ",Tabuľka5[[#This Row],[priezvisko]])</f>
        <v>Tomáš Podpera</v>
      </c>
      <c r="G5" s="5" t="str">
        <f>VLOOKUP(A5,'07.kolo prezentácia'!$A$2:$G$180,4,FALSE)</f>
        <v>Trenčín</v>
      </c>
      <c r="H5" s="3">
        <f>VLOOKUP(A5,'07.kolo prezentácia'!$A$2:$G$180,5,FALSE)</f>
        <v>1986</v>
      </c>
      <c r="I5" s="29" t="str">
        <f>VLOOKUP(A5,'07.kolo prezentácia'!$A$2:$G$180,7,FALSE)</f>
        <v>Muži A</v>
      </c>
      <c r="J5" s="21" t="str">
        <f>VLOOKUP(Tabuľka5[[#This Row],[štartovné číslo]],'07.kolo stopky'!A:C,3,FALSE)</f>
        <v>00:36:04,45</v>
      </c>
      <c r="K5" s="21">
        <f t="shared" si="0"/>
        <v>2.8467618897306392E-3</v>
      </c>
      <c r="L5" s="21">
        <f t="shared" si="1"/>
        <v>6.8784722222222164E-4</v>
      </c>
      <c r="M5" s="22"/>
      <c r="N5" s="3"/>
      <c r="O5" s="3"/>
      <c r="P5" s="3"/>
      <c r="Q5" s="3"/>
      <c r="R5" s="3"/>
      <c r="S5" s="3"/>
      <c r="T5" s="3"/>
      <c r="U5" s="3"/>
      <c r="V5" s="3"/>
      <c r="W5" s="30">
        <f t="shared" si="2"/>
        <v>0</v>
      </c>
      <c r="X5" s="53" t="str">
        <f>VLOOKUP(Tabuľka5[[#This Row],[Meno2]],Tabuľka57[[#All],[Stĺpec1]:[ᴓ čas na 1000m]],5,FALSE)</f>
        <v>00:35:37,38</v>
      </c>
      <c r="Y5" s="61">
        <f>ABS(Tabuľka5[[#This Row],[čas v cieli 2013]]-Tabuľka5[[#This Row],[čas v cieli]])</f>
        <v>3.1331018518518383E-4</v>
      </c>
    </row>
    <row r="6" spans="1:27" s="2" customFormat="1" x14ac:dyDescent="0.25">
      <c r="A6" s="3">
        <v>22</v>
      </c>
      <c r="B6" s="64">
        <v>3</v>
      </c>
      <c r="C6" s="64">
        <v>2</v>
      </c>
      <c r="D6" s="5" t="str">
        <f>VLOOKUP(A6,'07.kolo prezentácia'!$A$2:$G$180,2,FALSE)</f>
        <v>Benjamín</v>
      </c>
      <c r="E6" s="5" t="str">
        <f>VLOOKUP(A6,'07.kolo prezentácia'!$A$2:$G$180,3,FALSE)</f>
        <v>Sládeček</v>
      </c>
      <c r="F6" s="5" t="str">
        <f>CONCATENATE(Tabuľka5[[#This Row],[meno]]," ",Tabuľka5[[#This Row],[priezvisko]])</f>
        <v>Benjamín Sládeček</v>
      </c>
      <c r="G6" s="5" t="str">
        <f>VLOOKUP(A6,'07.kolo prezentácia'!$A$2:$G$180,4,FALSE)</f>
        <v>Partizánske</v>
      </c>
      <c r="H6" s="3">
        <f>VLOOKUP(A6,'07.kolo prezentácia'!$A$2:$G$180,5,FALSE)</f>
        <v>1977</v>
      </c>
      <c r="I6" s="29" t="str">
        <f>VLOOKUP(A6,'07.kolo prezentácia'!$A$2:$G$180,7,FALSE)</f>
        <v>Muži B</v>
      </c>
      <c r="J6" s="21" t="str">
        <f>VLOOKUP(Tabuľka5[[#This Row],[štartovné číslo]],'07.kolo stopky'!A:C,3,FALSE)</f>
        <v>00:36:10,27</v>
      </c>
      <c r="K6" s="21">
        <f t="shared" si="0"/>
        <v>2.8544165614478112E-3</v>
      </c>
      <c r="L6" s="21">
        <f t="shared" si="1"/>
        <v>7.5520833333333343E-4</v>
      </c>
      <c r="M6" s="22"/>
      <c r="N6" s="3"/>
      <c r="O6" s="3"/>
      <c r="P6" s="3"/>
      <c r="Q6" s="3"/>
      <c r="R6" s="3"/>
      <c r="S6" s="3"/>
      <c r="T6" s="3"/>
      <c r="U6" s="3"/>
      <c r="V6" s="3"/>
      <c r="W6" s="30">
        <f t="shared" si="2"/>
        <v>0</v>
      </c>
      <c r="X6" s="53"/>
      <c r="Y6" s="60"/>
    </row>
    <row r="7" spans="1:27" s="2" customFormat="1" x14ac:dyDescent="0.25">
      <c r="A7" s="33">
        <v>4</v>
      </c>
      <c r="B7" s="63">
        <v>4</v>
      </c>
      <c r="C7" s="64">
        <v>2</v>
      </c>
      <c r="D7" s="5" t="str">
        <f>VLOOKUP(A7,'07.kolo prezentácia'!$A$2:$G$180,2,FALSE)</f>
        <v>Kristián</v>
      </c>
      <c r="E7" s="5" t="str">
        <f>VLOOKUP(A7,'07.kolo prezentácia'!$A$2:$G$180,3,FALSE)</f>
        <v>Podlucký</v>
      </c>
      <c r="F7" s="5" t="str">
        <f>CONCATENATE(Tabuľka5[[#This Row],[meno]]," ",Tabuľka5[[#This Row],[priezvisko]])</f>
        <v>Kristián Podlucký</v>
      </c>
      <c r="G7" s="5" t="str">
        <f>VLOOKUP(A7,'07.kolo prezentácia'!$A$2:$G$180,4,FALSE)</f>
        <v>via LS Bánovce nad Bebravou</v>
      </c>
      <c r="H7" s="3">
        <f>VLOOKUP(A7,'07.kolo prezentácia'!$A$2:$G$180,5,FALSE)</f>
        <v>1997</v>
      </c>
      <c r="I7" s="29" t="str">
        <f>VLOOKUP(A7,'07.kolo prezentácia'!$A$2:$G$180,7,FALSE)</f>
        <v>Muži A</v>
      </c>
      <c r="J7" s="21" t="str">
        <f>VLOOKUP(Tabuľka5[[#This Row],[štartovné číslo]],'07.kolo stopky'!A:C,3,FALSE)</f>
        <v>00:36:43,47</v>
      </c>
      <c r="K7" s="21">
        <f t="shared" si="0"/>
        <v>2.8980823863636361E-3</v>
      </c>
      <c r="L7" s="21">
        <f t="shared" si="1"/>
        <v>1.1394675925925947E-3</v>
      </c>
      <c r="M7" s="22"/>
      <c r="N7" s="3"/>
      <c r="O7" s="3"/>
      <c r="P7" s="3"/>
      <c r="Q7" s="3"/>
      <c r="R7" s="3"/>
      <c r="S7" s="3"/>
      <c r="T7" s="3"/>
      <c r="U7" s="3"/>
      <c r="V7" s="3"/>
      <c r="W7" s="30">
        <f t="shared" si="2"/>
        <v>0</v>
      </c>
      <c r="X7" s="53" t="str">
        <f>VLOOKUP(Tabuľka5[[#This Row],[Meno2]],Tabuľka57[[#All],[Stĺpec1]:[ᴓ čas na 1000m]],5,FALSE)</f>
        <v>00:39:17,10</v>
      </c>
      <c r="Y7" s="62">
        <f>ABS(Tabuľka5[[#This Row],[čas v cieli 2013]]-Tabuľka5[[#This Row],[čas v cieli]])</f>
        <v>1.778124999999995E-3</v>
      </c>
    </row>
    <row r="8" spans="1:27" s="2" customFormat="1" x14ac:dyDescent="0.25">
      <c r="A8" s="3">
        <v>21</v>
      </c>
      <c r="B8" s="63">
        <v>5</v>
      </c>
      <c r="C8" s="64">
        <v>3</v>
      </c>
      <c r="D8" s="5" t="str">
        <f>VLOOKUP(A8,'07.kolo prezentácia'!$A$2:$G$180,2,FALSE)</f>
        <v>Michal</v>
      </c>
      <c r="E8" s="5" t="str">
        <f>VLOOKUP(A8,'07.kolo prezentácia'!$A$2:$G$180,3,FALSE)</f>
        <v>Korec</v>
      </c>
      <c r="F8" s="5" t="str">
        <f>CONCATENATE(Tabuľka5[[#This Row],[meno]]," ",Tabuľka5[[#This Row],[priezvisko]])</f>
        <v>Michal Korec</v>
      </c>
      <c r="G8" s="5" t="str">
        <f>VLOOKUP(A8,'07.kolo prezentácia'!$A$2:$G$180,4,FALSE)</f>
        <v>Bánovce nad Bebravou</v>
      </c>
      <c r="H8" s="3">
        <f>VLOOKUP(A8,'07.kolo prezentácia'!$A$2:$G$180,5,FALSE)</f>
        <v>1983</v>
      </c>
      <c r="I8" s="29" t="str">
        <f>VLOOKUP(A8,'07.kolo prezentácia'!$A$2:$G$180,7,FALSE)</f>
        <v>Muži B</v>
      </c>
      <c r="J8" s="21" t="str">
        <f>VLOOKUP(Tabuľka5[[#This Row],[štartovné číslo]],'07.kolo stopky'!A:C,3,FALSE)</f>
        <v>00:36:47,07</v>
      </c>
      <c r="K8" s="21">
        <f t="shared" si="0"/>
        <v>2.9028172348484847E-3</v>
      </c>
      <c r="L8" s="21">
        <f t="shared" si="1"/>
        <v>1.1811342592592602E-3</v>
      </c>
      <c r="M8" s="22"/>
      <c r="N8" s="3"/>
      <c r="O8" s="3"/>
      <c r="P8" s="3"/>
      <c r="Q8" s="3"/>
      <c r="R8" s="3"/>
      <c r="S8" s="3"/>
      <c r="T8" s="3"/>
      <c r="U8" s="3"/>
      <c r="V8" s="3"/>
      <c r="W8" s="30">
        <f t="shared" si="2"/>
        <v>0</v>
      </c>
      <c r="X8" s="53"/>
      <c r="Y8" s="60"/>
    </row>
    <row r="9" spans="1:27" x14ac:dyDescent="0.25">
      <c r="A9" s="3">
        <v>34</v>
      </c>
      <c r="B9" s="63">
        <v>6</v>
      </c>
      <c r="C9" s="64">
        <v>3</v>
      </c>
      <c r="D9" s="5" t="str">
        <f>VLOOKUP(A9,'07.kolo prezentácia'!$A$2:$G$180,2,FALSE)</f>
        <v>Matej</v>
      </c>
      <c r="E9" s="5" t="str">
        <f>VLOOKUP(A9,'07.kolo prezentácia'!$A$2:$G$180,3,FALSE)</f>
        <v>Pršo</v>
      </c>
      <c r="F9" s="5" t="str">
        <f>CONCATENATE(Tabuľka5[[#This Row],[meno]]," ",Tabuľka5[[#This Row],[priezvisko]])</f>
        <v>Matej Pršo</v>
      </c>
      <c r="G9" s="5" t="str">
        <f>VLOOKUP(A9,'07.kolo prezentácia'!$A$2:$G$180,4,FALSE)</f>
        <v>CK NYNA Prievidza</v>
      </c>
      <c r="H9" s="3">
        <f>VLOOKUP(A9,'07.kolo prezentácia'!$A$2:$G$180,5,FALSE)</f>
        <v>1989</v>
      </c>
      <c r="I9" s="29" t="str">
        <f>VLOOKUP(A9,'07.kolo prezentácia'!$A$2:$G$180,7,FALSE)</f>
        <v>Muži A</v>
      </c>
      <c r="J9" s="21" t="str">
        <f>VLOOKUP(Tabuľka5[[#This Row],[štartovné číslo]],'07.kolo stopky'!A:C,3,FALSE)</f>
        <v>00:37:42,50</v>
      </c>
      <c r="K9" s="21">
        <f t="shared" si="0"/>
        <v>2.9757207491582487E-3</v>
      </c>
      <c r="L9" s="21">
        <f t="shared" si="1"/>
        <v>1.8226851851851841E-3</v>
      </c>
      <c r="M9" s="22"/>
      <c r="N9" s="3"/>
      <c r="O9" s="3"/>
      <c r="P9" s="3"/>
      <c r="Q9" s="3"/>
      <c r="R9" s="3"/>
      <c r="S9" s="3"/>
      <c r="T9" s="3"/>
      <c r="U9" s="3"/>
      <c r="V9" s="3"/>
      <c r="W9" s="30">
        <f t="shared" si="2"/>
        <v>0</v>
      </c>
      <c r="X9" s="53"/>
      <c r="Y9" s="60"/>
    </row>
    <row r="10" spans="1:27" x14ac:dyDescent="0.25">
      <c r="A10" s="33">
        <v>9</v>
      </c>
      <c r="B10" s="63">
        <v>7</v>
      </c>
      <c r="C10" s="64">
        <v>1</v>
      </c>
      <c r="D10" s="5" t="str">
        <f>VLOOKUP(A10,'07.kolo prezentácia'!$A$2:$G$180,2,FALSE)</f>
        <v>Dušan</v>
      </c>
      <c r="E10" s="5" t="str">
        <f>VLOOKUP(A10,'07.kolo prezentácia'!$A$2:$G$180,3,FALSE)</f>
        <v>Ďuračka</v>
      </c>
      <c r="F10" s="5" t="str">
        <f>CONCATENATE(Tabuľka5[[#This Row],[meno]]," ",Tabuľka5[[#This Row],[priezvisko]])</f>
        <v>Dušan Ďuračka</v>
      </c>
      <c r="G10" s="5" t="str">
        <f>VLOOKUP(A10,'07.kolo prezentácia'!$A$2:$G$180,4,FALSE)</f>
        <v>Sokol Šišov</v>
      </c>
      <c r="H10" s="3">
        <f>VLOOKUP(A10,'07.kolo prezentácia'!$A$2:$G$180,5,FALSE)</f>
        <v>1965</v>
      </c>
      <c r="I10" s="29" t="str">
        <f>VLOOKUP(A10,'07.kolo prezentácia'!$A$2:$G$180,7,FALSE)</f>
        <v>Muži C</v>
      </c>
      <c r="J10" s="21" t="str">
        <f>VLOOKUP(Tabuľka5[[#This Row],[štartovné číslo]],'07.kolo stopky'!A:C,3,FALSE)</f>
        <v>00:38:04,81</v>
      </c>
      <c r="K10" s="21">
        <f t="shared" si="0"/>
        <v>3.0050636574074068E-3</v>
      </c>
      <c r="L10" s="21">
        <f t="shared" si="1"/>
        <v>2.0809027777777753E-3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30">
        <f t="shared" si="2"/>
        <v>0</v>
      </c>
      <c r="X10" s="53" t="str">
        <f>VLOOKUP(Tabuľka5[[#This Row],[Meno2]],Tabuľka57[[#All],[Stĺpec1]:[ᴓ čas na 1000m]],5,FALSE)</f>
        <v>00:38:44,45</v>
      </c>
      <c r="Y10" s="62">
        <f>ABS(Tabuľka5[[#This Row],[čas v cieli 2013]]-Tabuľka5[[#This Row],[čas v cieli]])</f>
        <v>4.5879629629630089E-4</v>
      </c>
    </row>
    <row r="11" spans="1:27" x14ac:dyDescent="0.25">
      <c r="A11" s="3">
        <v>35</v>
      </c>
      <c r="B11" s="63">
        <v>8</v>
      </c>
      <c r="C11" s="63">
        <v>4</v>
      </c>
      <c r="D11" s="5" t="str">
        <f>VLOOKUP(A11,'07.kolo prezentácia'!$A$2:$G$180,2,FALSE)</f>
        <v>Milan</v>
      </c>
      <c r="E11" s="5" t="str">
        <f>VLOOKUP(A11,'07.kolo prezentácia'!$A$2:$G$180,3,FALSE)</f>
        <v>Makiš</v>
      </c>
      <c r="F11" s="5" t="str">
        <f>CONCATENATE(Tabuľka5[[#This Row],[meno]]," ",Tabuľka5[[#This Row],[priezvisko]])</f>
        <v>Milan Makiš</v>
      </c>
      <c r="G11" s="5" t="str">
        <f>VLOOKUP(A11,'07.kolo prezentácia'!$A$2:$G$180,4,FALSE)</f>
        <v>Trenčín</v>
      </c>
      <c r="H11" s="3">
        <f>VLOOKUP(A11,'07.kolo prezentácia'!$A$2:$G$180,5,FALSE)</f>
        <v>1983</v>
      </c>
      <c r="I11" s="29" t="str">
        <f>VLOOKUP(A11,'07.kolo prezentácia'!$A$2:$G$180,7,FALSE)</f>
        <v>Muži B</v>
      </c>
      <c r="J11" s="21" t="str">
        <f>VLOOKUP(Tabuľka5[[#This Row],[štartovné číslo]],'07.kolo stopky'!A:C,3,FALSE)</f>
        <v>00:38:06,93</v>
      </c>
      <c r="K11" s="21">
        <f t="shared" si="0"/>
        <v>3.0078519570707067E-3</v>
      </c>
      <c r="L11" s="21">
        <f t="shared" si="1"/>
        <v>2.1054398148148135E-3</v>
      </c>
      <c r="M11" s="22"/>
      <c r="N11" s="49"/>
      <c r="O11" s="49"/>
      <c r="P11" s="49"/>
      <c r="Q11" s="49"/>
      <c r="R11" s="49"/>
      <c r="S11" s="49"/>
      <c r="T11" s="49"/>
      <c r="U11" s="49"/>
      <c r="V11" s="49"/>
      <c r="W11" s="30">
        <f t="shared" si="2"/>
        <v>0</v>
      </c>
      <c r="X11" s="53" t="str">
        <f>VLOOKUP(Tabuľka5[[#This Row],[Meno2]],Tabuľka57[[#All],[Stĺpec1]:[ᴓ čas na 1000m]],5,FALSE)</f>
        <v>00:37:54,84</v>
      </c>
      <c r="Y11" s="61">
        <f>ABS(Tabuľka5[[#This Row],[čas v cieli 2013]]-Tabuľka5[[#This Row],[čas v cieli]])</f>
        <v>1.3993055555555287E-4</v>
      </c>
      <c r="Z11" s="57"/>
    </row>
    <row r="12" spans="1:27" x14ac:dyDescent="0.25">
      <c r="A12" s="3">
        <v>24</v>
      </c>
      <c r="B12" s="63">
        <v>9</v>
      </c>
      <c r="C12" s="63">
        <v>5</v>
      </c>
      <c r="D12" s="5" t="str">
        <f>VLOOKUP(A12,'07.kolo prezentácia'!$A$2:$G$180,2,FALSE)</f>
        <v>Pavol</v>
      </c>
      <c r="E12" s="5" t="str">
        <f>VLOOKUP(A12,'07.kolo prezentácia'!$A$2:$G$180,3,FALSE)</f>
        <v>Lenčeš</v>
      </c>
      <c r="F12" s="5" t="str">
        <f>CONCATENATE(Tabuľka5[[#This Row],[meno]]," ",Tabuľka5[[#This Row],[priezvisko]])</f>
        <v>Pavol Lenčeš</v>
      </c>
      <c r="G12" s="5" t="str">
        <f>VLOOKUP(A12,'07.kolo prezentácia'!$A$2:$G$180,4,FALSE)</f>
        <v>Pegas Partizánske</v>
      </c>
      <c r="H12" s="3">
        <f>VLOOKUP(A12,'07.kolo prezentácia'!$A$2:$G$180,5,FALSE)</f>
        <v>1976</v>
      </c>
      <c r="I12" s="29" t="str">
        <f>VLOOKUP(A12,'07.kolo prezentácia'!$A$2:$G$180,7,FALSE)</f>
        <v>Muži B</v>
      </c>
      <c r="J12" s="21" t="str">
        <f>VLOOKUP(Tabuľka5[[#This Row],[štartovné číslo]],'07.kolo stopky'!A:C,3,FALSE)</f>
        <v>00:38:26,74</v>
      </c>
      <c r="K12" s="21">
        <f t="shared" si="0"/>
        <v>3.0339067760942759E-3</v>
      </c>
      <c r="L12" s="21">
        <f t="shared" si="1"/>
        <v>2.3347222222222241E-3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30">
        <f t="shared" si="2"/>
        <v>0</v>
      </c>
      <c r="X12" s="53"/>
      <c r="Y12" s="60"/>
    </row>
    <row r="13" spans="1:27" x14ac:dyDescent="0.25">
      <c r="A13" s="33">
        <v>3</v>
      </c>
      <c r="B13" s="63">
        <v>10</v>
      </c>
      <c r="C13" s="64">
        <v>2</v>
      </c>
      <c r="D13" s="5" t="str">
        <f>VLOOKUP(A13,'07.kolo prezentácia'!$A$2:$G$180,2,FALSE)</f>
        <v>Miroslav</v>
      </c>
      <c r="E13" s="5" t="str">
        <f>VLOOKUP(A13,'07.kolo prezentácia'!$A$2:$G$180,3,FALSE)</f>
        <v>Podlucký</v>
      </c>
      <c r="F13" s="5" t="str">
        <f>CONCATENATE(Tabuľka5[[#This Row],[meno]]," ",Tabuľka5[[#This Row],[priezvisko]])</f>
        <v>Miroslav Podlucký</v>
      </c>
      <c r="G13" s="5" t="str">
        <f>VLOOKUP(A13,'07.kolo prezentácia'!$A$2:$G$180,4,FALSE)</f>
        <v>via LS Bánovce nad Bebravou</v>
      </c>
      <c r="H13" s="3">
        <f>VLOOKUP(A13,'07.kolo prezentácia'!$A$2:$G$180,5,FALSE)</f>
        <v>1973</v>
      </c>
      <c r="I13" s="29" t="str">
        <f>VLOOKUP(A13,'07.kolo prezentácia'!$A$2:$G$180,7,FALSE)</f>
        <v>Muži C</v>
      </c>
      <c r="J13" s="21" t="str">
        <f>VLOOKUP(Tabuľka5[[#This Row],[štartovné číslo]],'07.kolo stopky'!A:C,3,FALSE)</f>
        <v>00:38:38,41</v>
      </c>
      <c r="K13" s="21">
        <f t="shared" si="0"/>
        <v>3.0492555765993267E-3</v>
      </c>
      <c r="L13" s="21">
        <f t="shared" si="1"/>
        <v>2.4697916666666687E-3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30">
        <f t="shared" si="2"/>
        <v>0</v>
      </c>
      <c r="X13" s="53" t="str">
        <f>VLOOKUP(Tabuľka5[[#This Row],[Meno2]],Tabuľka57[[#All],[Stĺpec1]:[ᴓ čas na 1000m]],5,FALSE)</f>
        <v>00:38:42,57</v>
      </c>
      <c r="Y13" s="62">
        <f>ABS(Tabuľka5[[#This Row],[čas v cieli 2013]]-Tabuľka5[[#This Row],[čas v cieli]])</f>
        <v>4.8148148148144387E-5</v>
      </c>
    </row>
    <row r="14" spans="1:27" x14ac:dyDescent="0.25">
      <c r="A14" s="3">
        <v>27</v>
      </c>
      <c r="B14" s="63">
        <v>11</v>
      </c>
      <c r="C14" s="63">
        <v>6</v>
      </c>
      <c r="D14" s="5" t="str">
        <f>VLOOKUP(A14,'07.kolo prezentácia'!$A$2:$G$180,2,FALSE)</f>
        <v>Miroslav</v>
      </c>
      <c r="E14" s="5" t="str">
        <f>VLOOKUP(A14,'07.kolo prezentácia'!$A$2:$G$180,3,FALSE)</f>
        <v>Letko</v>
      </c>
      <c r="F14" s="5" t="str">
        <f>CONCATENATE(Tabuľka5[[#This Row],[meno]]," ",Tabuľka5[[#This Row],[priezvisko]])</f>
        <v>Miroslav Letko</v>
      </c>
      <c r="G14" s="5" t="str">
        <f>VLOOKUP(A14,'07.kolo prezentácia'!$A$2:$G$180,4,FALSE)</f>
        <v>Trenčianske Stankovce</v>
      </c>
      <c r="H14" s="3">
        <f>VLOOKUP(A14,'07.kolo prezentácia'!$A$2:$G$180,5,FALSE)</f>
        <v>1979</v>
      </c>
      <c r="I14" s="29" t="str">
        <f>VLOOKUP(A14,'07.kolo prezentácia'!$A$2:$G$180,7,FALSE)</f>
        <v>Muži B</v>
      </c>
      <c r="J14" s="21" t="str">
        <f>VLOOKUP(Tabuľka5[[#This Row],[štartovné číslo]],'07.kolo stopky'!A:C,3,FALSE)</f>
        <v>00:38:53,04</v>
      </c>
      <c r="K14" s="21">
        <f t="shared" si="0"/>
        <v>3.0684974747474747E-3</v>
      </c>
      <c r="L14" s="21">
        <f t="shared" si="1"/>
        <v>2.6391203703703715E-3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30">
        <f t="shared" si="2"/>
        <v>0</v>
      </c>
      <c r="X14" s="53"/>
      <c r="Y14" s="60"/>
    </row>
    <row r="15" spans="1:27" x14ac:dyDescent="0.25">
      <c r="A15" s="3">
        <v>26</v>
      </c>
      <c r="B15" s="63">
        <v>12</v>
      </c>
      <c r="C15" s="64">
        <v>3</v>
      </c>
      <c r="D15" s="5" t="str">
        <f>VLOOKUP(A15,'07.kolo prezentácia'!$A$2:$G$180,2,FALSE)</f>
        <v>Vladimír</v>
      </c>
      <c r="E15" s="5" t="str">
        <f>VLOOKUP(A15,'07.kolo prezentácia'!$A$2:$G$180,3,FALSE)</f>
        <v>Koníček</v>
      </c>
      <c r="F15" s="5" t="str">
        <f>CONCATENATE(Tabuľka5[[#This Row],[meno]]," ",Tabuľka5[[#This Row],[priezvisko]])</f>
        <v>Vladimír Koníček</v>
      </c>
      <c r="G15" s="5" t="str">
        <f>VLOOKUP(A15,'07.kolo prezentácia'!$A$2:$G$180,4,FALSE)</f>
        <v>Drietoma</v>
      </c>
      <c r="H15" s="3">
        <f>VLOOKUP(A15,'07.kolo prezentácia'!$A$2:$G$180,5,FALSE)</f>
        <v>1965</v>
      </c>
      <c r="I15" s="29" t="str">
        <f>VLOOKUP(A15,'07.kolo prezentácia'!$A$2:$G$180,7,FALSE)</f>
        <v>Muži C</v>
      </c>
      <c r="J15" s="21" t="str">
        <f>VLOOKUP(Tabuľka5[[#This Row],[štartovné číslo]],'07.kolo stopky'!A:C,3,FALSE)</f>
        <v>00:39:28,91</v>
      </c>
      <c r="K15" s="21">
        <f t="shared" si="0"/>
        <v>3.1156749789562287E-3</v>
      </c>
      <c r="L15" s="21">
        <f t="shared" si="1"/>
        <v>3.0542824074074083E-3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30">
        <f t="shared" si="2"/>
        <v>0</v>
      </c>
      <c r="X15" s="53"/>
      <c r="Y15" s="60"/>
    </row>
    <row r="16" spans="1:27" x14ac:dyDescent="0.25">
      <c r="A16" s="33">
        <v>7</v>
      </c>
      <c r="B16" s="63">
        <v>13</v>
      </c>
      <c r="C16" s="63">
        <v>7</v>
      </c>
      <c r="D16" s="5" t="str">
        <f>VLOOKUP(A16,'07.kolo prezentácia'!$A$2:$G$180,2,FALSE)</f>
        <v>Tomáš</v>
      </c>
      <c r="E16" s="5" t="str">
        <f>VLOOKUP(A16,'07.kolo prezentácia'!$A$2:$G$180,3,FALSE)</f>
        <v>Zachar</v>
      </c>
      <c r="F16" s="5" t="str">
        <f>CONCATENATE(Tabuľka5[[#This Row],[meno]]," ",Tabuľka5[[#This Row],[priezvisko]])</f>
        <v>Tomáš Zachar</v>
      </c>
      <c r="G16" s="5" t="str">
        <f>VLOOKUP(A16,'07.kolo prezentácia'!$A$2:$G$180,4,FALSE)</f>
        <v>Dubnica nad Váhom</v>
      </c>
      <c r="H16" s="3">
        <f>VLOOKUP(A16,'07.kolo prezentácia'!$A$2:$G$180,5,FALSE)</f>
        <v>1984</v>
      </c>
      <c r="I16" s="29" t="str">
        <f>VLOOKUP(A16,'07.kolo prezentácia'!$A$2:$G$180,7,FALSE)</f>
        <v>Muži B</v>
      </c>
      <c r="J16" s="21" t="str">
        <f>VLOOKUP(Tabuľka5[[#This Row],[štartovné číslo]],'07.kolo stopky'!A:C,3,FALSE)</f>
        <v>00:39:31,61</v>
      </c>
      <c r="K16" s="21">
        <f t="shared" si="0"/>
        <v>3.1192261153198653E-3</v>
      </c>
      <c r="L16" s="21">
        <f t="shared" si="1"/>
        <v>3.0855324074074084E-3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30">
        <f t="shared" si="2"/>
        <v>0</v>
      </c>
      <c r="X16" s="53"/>
      <c r="Y16" s="60"/>
    </row>
    <row r="17" spans="1:25" x14ac:dyDescent="0.25">
      <c r="A17" s="3">
        <v>23</v>
      </c>
      <c r="B17" s="63">
        <v>14</v>
      </c>
      <c r="C17" s="63">
        <v>8</v>
      </c>
      <c r="D17" s="5" t="str">
        <f>VLOOKUP(A17,'07.kolo prezentácia'!$A$2:$G$180,2,FALSE)</f>
        <v>Marián</v>
      </c>
      <c r="E17" s="5" t="str">
        <f>VLOOKUP(A17,'07.kolo prezentácia'!$A$2:$G$180,3,FALSE)</f>
        <v>Pravda</v>
      </c>
      <c r="F17" s="5" t="str">
        <f>CONCATENATE(Tabuľka5[[#This Row],[meno]]," ",Tabuľka5[[#This Row],[priezvisko]])</f>
        <v>Marián Pravda</v>
      </c>
      <c r="G17" s="5" t="str">
        <f>VLOOKUP(A17,'07.kolo prezentácia'!$A$2:$G$180,4,FALSE)</f>
        <v>Pegas Partizánske</v>
      </c>
      <c r="H17" s="3">
        <f>VLOOKUP(A17,'07.kolo prezentácia'!$A$2:$G$180,5,FALSE)</f>
        <v>1981</v>
      </c>
      <c r="I17" s="29" t="str">
        <f>VLOOKUP(A17,'07.kolo prezentácia'!$A$2:$G$180,7,FALSE)</f>
        <v>Muži B</v>
      </c>
      <c r="J17" s="21" t="str">
        <f>VLOOKUP(Tabuľka5[[#This Row],[štartovné číslo]],'07.kolo stopky'!A:C,3,FALSE)</f>
        <v>00:39:56,39</v>
      </c>
      <c r="K17" s="21">
        <f t="shared" si="0"/>
        <v>3.1518176557239052E-3</v>
      </c>
      <c r="L17" s="21">
        <f t="shared" si="1"/>
        <v>3.3723379629629624E-3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30">
        <f t="shared" si="2"/>
        <v>0</v>
      </c>
      <c r="X17" s="53"/>
      <c r="Y17" s="60"/>
    </row>
    <row r="18" spans="1:25" x14ac:dyDescent="0.25">
      <c r="A18" s="3">
        <v>6</v>
      </c>
      <c r="B18" s="63">
        <v>15</v>
      </c>
      <c r="C18" s="63">
        <v>4</v>
      </c>
      <c r="D18" s="5" t="str">
        <f>VLOOKUP(A18,'07.kolo prezentácia'!$A$2:$G$180,2,FALSE)</f>
        <v>Pavol</v>
      </c>
      <c r="E18" s="5" t="str">
        <f>VLOOKUP(A18,'07.kolo prezentácia'!$A$2:$G$180,3,FALSE)</f>
        <v>Grňo</v>
      </c>
      <c r="F18" s="5" t="str">
        <f>CONCATENATE(Tabuľka5[[#This Row],[meno]]," ",Tabuľka5[[#This Row],[priezvisko]])</f>
        <v>Pavol Grňo</v>
      </c>
      <c r="G18" s="5" t="str">
        <f>VLOOKUP(A18,'07.kolo prezentácia'!$A$2:$G$180,4,FALSE)</f>
        <v>Byttherm Bánovce nad Bebravou</v>
      </c>
      <c r="H18" s="3">
        <f>VLOOKUP(A18,'07.kolo prezentácia'!$A$2:$G$180,5,FALSE)</f>
        <v>1970</v>
      </c>
      <c r="I18" s="29" t="str">
        <f>VLOOKUP(A18,'07.kolo prezentácia'!$A$2:$G$180,7,FALSE)</f>
        <v>Muži C</v>
      </c>
      <c r="J18" s="21" t="str">
        <f>VLOOKUP(Tabuľka5[[#This Row],[štartovné číslo]],'07.kolo stopky'!A:C,3,FALSE)</f>
        <v>00:40:02,99</v>
      </c>
      <c r="K18" s="21">
        <f t="shared" si="0"/>
        <v>3.1604982112794608E-3</v>
      </c>
      <c r="L18" s="21">
        <f t="shared" si="1"/>
        <v>3.4487268518518521E-3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30">
        <f t="shared" si="2"/>
        <v>0</v>
      </c>
      <c r="X18" s="53" t="str">
        <f>VLOOKUP(Tabuľka5[[#This Row],[Meno2]],Tabuľka57[[#All],[Stĺpec1]:[ᴓ čas na 1000m]],5,FALSE)</f>
        <v>00:39:35,50</v>
      </c>
      <c r="Y18" s="61">
        <f>ABS(Tabuľka5[[#This Row],[čas v cieli 2013]]-Tabuľka5[[#This Row],[čas v cieli]])</f>
        <v>3.1817129629629556E-4</v>
      </c>
    </row>
    <row r="19" spans="1:25" x14ac:dyDescent="0.25">
      <c r="A19" s="33">
        <v>31</v>
      </c>
      <c r="B19" s="63">
        <v>16</v>
      </c>
      <c r="C19" s="63">
        <v>4</v>
      </c>
      <c r="D19" s="5" t="str">
        <f>VLOOKUP(A19,'07.kolo prezentácia'!$A$2:$G$180,2,FALSE)</f>
        <v>Filip</v>
      </c>
      <c r="E19" s="5" t="str">
        <f>VLOOKUP(A19,'07.kolo prezentácia'!$A$2:$G$180,3,FALSE)</f>
        <v>Pokrývka</v>
      </c>
      <c r="F19" s="5" t="str">
        <f>CONCATENATE(Tabuľka5[[#This Row],[meno]]," ",Tabuľka5[[#This Row],[priezvisko]])</f>
        <v>Filip Pokrývka</v>
      </c>
      <c r="G19" s="5" t="str">
        <f>VLOOKUP(A19,'07.kolo prezentácia'!$A$2:$G$180,4,FALSE)</f>
        <v>Gymnázium Bánovce nad Bebravou</v>
      </c>
      <c r="H19" s="3">
        <f>VLOOKUP(A19,'07.kolo prezentácia'!$A$2:$G$180,5,FALSE)</f>
        <v>1995</v>
      </c>
      <c r="I19" s="29" t="str">
        <f>VLOOKUP(A19,'07.kolo prezentácia'!$A$2:$G$180,7,FALSE)</f>
        <v>Muži A</v>
      </c>
      <c r="J19" s="21" t="str">
        <f>VLOOKUP(Tabuľka5[[#This Row],[štartovné číslo]],'07.kolo stopky'!A:C,3,FALSE)</f>
        <v>00:40:09,08</v>
      </c>
      <c r="K19" s="21">
        <f t="shared" si="0"/>
        <v>3.1685079966329967E-3</v>
      </c>
      <c r="L19" s="21">
        <f t="shared" si="1"/>
        <v>3.519212962962967E-3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30">
        <f t="shared" si="2"/>
        <v>0</v>
      </c>
      <c r="X19" s="53" t="str">
        <f>VLOOKUP(Tabuľka5[[#This Row],[Meno2]],Tabuľka57[[#All],[Stĺpec1]:[ᴓ čas na 1000m]],5,FALSE)</f>
        <v>00:38:49,63</v>
      </c>
      <c r="Y19" s="61">
        <f>ABS(Tabuľka5[[#This Row],[čas v cieli 2013]]-Tabuľka5[[#This Row],[čas v cieli]])</f>
        <v>9.1956018518519339E-4</v>
      </c>
    </row>
    <row r="20" spans="1:25" x14ac:dyDescent="0.25">
      <c r="A20" s="3">
        <v>33</v>
      </c>
      <c r="B20" s="63">
        <v>17</v>
      </c>
      <c r="C20" s="63">
        <v>5</v>
      </c>
      <c r="D20" s="5" t="str">
        <f>VLOOKUP(A20,'07.kolo prezentácia'!$A$2:$G$180,2,FALSE)</f>
        <v>Adam</v>
      </c>
      <c r="E20" s="5" t="str">
        <f>VLOOKUP(A20,'07.kolo prezentácia'!$A$2:$G$180,3,FALSE)</f>
        <v>Lisý</v>
      </c>
      <c r="F20" s="5" t="str">
        <f>CONCATENATE(Tabuľka5[[#This Row],[meno]]," ",Tabuľka5[[#This Row],[priezvisko]])</f>
        <v>Adam Lisý</v>
      </c>
      <c r="G20" s="5" t="str">
        <f>VLOOKUP(A20,'07.kolo prezentácia'!$A$2:$G$180,4,FALSE)</f>
        <v>"Bánovská 100-ka" Prusy</v>
      </c>
      <c r="H20" s="3">
        <f>VLOOKUP(A20,'07.kolo prezentácia'!$A$2:$G$180,5,FALSE)</f>
        <v>1988</v>
      </c>
      <c r="I20" s="29" t="str">
        <f>VLOOKUP(A20,'07.kolo prezentácia'!$A$2:$G$180,7,FALSE)</f>
        <v>Muži A</v>
      </c>
      <c r="J20" s="21" t="str">
        <f>VLOOKUP(Tabuľka5[[#This Row],[štartovné číslo]],'07.kolo stopky'!A:C,3,FALSE)</f>
        <v>00:42:45,33</v>
      </c>
      <c r="K20" s="21">
        <f t="shared" si="0"/>
        <v>3.3740135732323231E-3</v>
      </c>
      <c r="L20" s="21">
        <f t="shared" si="1"/>
        <v>5.327662037037037E-3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30">
        <f t="shared" si="2"/>
        <v>0</v>
      </c>
      <c r="X20" s="53" t="str">
        <f>VLOOKUP(Tabuľka5[[#This Row],[Meno2]],Tabuľka57[[#All],[Stĺpec1]:[ᴓ čas na 1000m]],5,FALSE)</f>
        <v>00:42:49,56</v>
      </c>
      <c r="Y20" s="62">
        <f>ABS(Tabuľka5[[#This Row],[čas v cieli 2013]]-Tabuľka5[[#This Row],[čas v cieli]])</f>
        <v>4.895833333333488E-5</v>
      </c>
    </row>
    <row r="21" spans="1:25" x14ac:dyDescent="0.25">
      <c r="A21" s="3">
        <v>12</v>
      </c>
      <c r="B21" s="63">
        <v>18</v>
      </c>
      <c r="C21" s="63">
        <v>5</v>
      </c>
      <c r="D21" s="5" t="str">
        <f>VLOOKUP(A21,'07.kolo prezentácia'!$A$2:$G$180,2,FALSE)</f>
        <v>Peter</v>
      </c>
      <c r="E21" s="5" t="str">
        <f>VLOOKUP(A21,'07.kolo prezentácia'!$A$2:$G$180,3,FALSE)</f>
        <v>Bartek</v>
      </c>
      <c r="F21" s="5" t="str">
        <f>CONCATENATE(Tabuľka5[[#This Row],[meno]]," ",Tabuľka5[[#This Row],[priezvisko]])</f>
        <v>Peter Bartek</v>
      </c>
      <c r="G21" s="5" t="str">
        <f>VLOOKUP(A21,'07.kolo prezentácia'!$A$2:$G$180,4,FALSE)</f>
        <v>Bratislava</v>
      </c>
      <c r="H21" s="3">
        <f>VLOOKUP(A21,'07.kolo prezentácia'!$A$2:$G$180,5,FALSE)</f>
        <v>1973</v>
      </c>
      <c r="I21" s="29" t="str">
        <f>VLOOKUP(A21,'07.kolo prezentácia'!$A$2:$G$180,7,FALSE)</f>
        <v>Muži C</v>
      </c>
      <c r="J21" s="21" t="str">
        <f>VLOOKUP(Tabuľka5[[#This Row],[štartovné číslo]],'07.kolo stopky'!A:C,3,FALSE)</f>
        <v>00:43:04,86</v>
      </c>
      <c r="K21" s="21">
        <f t="shared" si="0"/>
        <v>3.3997001262626261E-3</v>
      </c>
      <c r="L21" s="21">
        <f t="shared" si="1"/>
        <v>5.5537037037037065E-3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30">
        <f t="shared" si="2"/>
        <v>0</v>
      </c>
      <c r="X21" s="53"/>
      <c r="Y21" s="60"/>
    </row>
    <row r="22" spans="1:25" x14ac:dyDescent="0.25">
      <c r="A22" s="33">
        <v>14</v>
      </c>
      <c r="B22" s="63">
        <v>19</v>
      </c>
      <c r="C22" s="64">
        <v>1</v>
      </c>
      <c r="D22" s="6" t="str">
        <f>VLOOKUP(A22,'07.kolo prezentácia'!$A$2:$G$180,2,FALSE)</f>
        <v>Ferdinand</v>
      </c>
      <c r="E22" s="6" t="str">
        <f>VLOOKUP(A22,'07.kolo prezentácia'!$A$2:$G$180,3,FALSE)</f>
        <v>Husár</v>
      </c>
      <c r="F22" s="6" t="str">
        <f>CONCATENATE(Tabuľka5[[#This Row],[meno]]," ",Tabuľka5[[#This Row],[priezvisko]])</f>
        <v>Ferdinand Husár</v>
      </c>
      <c r="G22" s="6" t="str">
        <f>VLOOKUP(A22,'07.kolo prezentácia'!$A$2:$G$180,4,FALSE)</f>
        <v>Trenčín</v>
      </c>
      <c r="H22" s="35">
        <f>VLOOKUP(A22,'07.kolo prezentácia'!$A$2:$G$180,5,FALSE)</f>
        <v>1944</v>
      </c>
      <c r="I22" s="36" t="str">
        <f>VLOOKUP(A22,'07.kolo prezentácia'!$A$2:$G$180,7,FALSE)</f>
        <v>Muži E</v>
      </c>
      <c r="J22" s="37" t="str">
        <f>VLOOKUP(Tabuľka5[[#This Row],[štartovné číslo]],'07.kolo stopky'!A:C,3,FALSE)</f>
        <v>00:44:15,45</v>
      </c>
      <c r="K22" s="37">
        <f t="shared" si="0"/>
        <v>3.492542613636363E-3</v>
      </c>
      <c r="L22" s="37">
        <f t="shared" si="1"/>
        <v>6.370717592592591E-3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30">
        <f t="shared" si="2"/>
        <v>0</v>
      </c>
      <c r="X22" s="53" t="str">
        <f>VLOOKUP(Tabuľka5[[#This Row],[Meno2]],Tabuľka57[[#All],[Stĺpec1]:[ᴓ čas na 1000m]],5,FALSE)</f>
        <v>00:45:12,80</v>
      </c>
      <c r="Y22" s="62">
        <f>ABS(Tabuľka5[[#This Row],[čas v cieli 2013]]-Tabuľka5[[#This Row],[čas v cieli]])</f>
        <v>6.6377314814814944E-4</v>
      </c>
    </row>
    <row r="23" spans="1:25" x14ac:dyDescent="0.25">
      <c r="A23" s="3">
        <v>29</v>
      </c>
      <c r="B23" s="63">
        <v>20</v>
      </c>
      <c r="C23" s="63">
        <v>6</v>
      </c>
      <c r="D23" s="5" t="str">
        <f>VLOOKUP(A23,'07.kolo prezentácia'!$A$2:$G$180,2,FALSE)</f>
        <v>Ivan</v>
      </c>
      <c r="E23" s="5" t="str">
        <f>VLOOKUP(A23,'07.kolo prezentácia'!$A$2:$G$180,3,FALSE)</f>
        <v>Mikuš</v>
      </c>
      <c r="F23" s="5" t="str">
        <f>CONCATENATE(Tabuľka5[[#This Row],[meno]]," ",Tabuľka5[[#This Row],[priezvisko]])</f>
        <v>Ivan Mikuš</v>
      </c>
      <c r="G23" s="5" t="str">
        <f>VLOOKUP(A23,'07.kolo prezentácia'!$A$2:$G$180,4,FALSE)</f>
        <v>UMYTEP Bánovce nad Bebravou</v>
      </c>
      <c r="H23" s="3">
        <f>VLOOKUP(A23,'07.kolo prezentácia'!$A$2:$G$180,5,FALSE)</f>
        <v>1988</v>
      </c>
      <c r="I23" s="29" t="str">
        <f>VLOOKUP(A23,'07.kolo prezentácia'!$A$2:$G$180,7,FALSE)</f>
        <v>Muži A</v>
      </c>
      <c r="J23" s="21" t="str">
        <f>VLOOKUP(Tabuľka5[[#This Row],[štartovné číslo]],'07.kolo stopky'!A:C,3,FALSE)</f>
        <v>00:44:28,58</v>
      </c>
      <c r="K23" s="21">
        <f t="shared" si="0"/>
        <v>3.5098116582491581E-3</v>
      </c>
      <c r="L23" s="21">
        <f t="shared" si="1"/>
        <v>6.5226851851851869E-3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30">
        <f t="shared" si="2"/>
        <v>0</v>
      </c>
      <c r="X23" s="53"/>
      <c r="Y23" s="60"/>
    </row>
    <row r="24" spans="1:25" x14ac:dyDescent="0.25">
      <c r="A24" s="3">
        <v>18</v>
      </c>
      <c r="B24" s="63">
        <v>21</v>
      </c>
      <c r="C24" s="63">
        <v>7</v>
      </c>
      <c r="D24" s="5" t="str">
        <f>VLOOKUP(A24,'07.kolo prezentácia'!$A$2:$G$180,2,FALSE)</f>
        <v>Milan</v>
      </c>
      <c r="E24" s="5" t="str">
        <f>VLOOKUP(A24,'07.kolo prezentácia'!$A$2:$G$180,3,FALSE)</f>
        <v>Kyselica</v>
      </c>
      <c r="F24" s="5" t="str">
        <f>CONCATENATE(Tabuľka5[[#This Row],[meno]]," ",Tabuľka5[[#This Row],[priezvisko]])</f>
        <v>Milan Kyselica</v>
      </c>
      <c r="G24" s="5" t="str">
        <f>VLOOKUP(A24,'07.kolo prezentácia'!$A$2:$G$180,4,FALSE)</f>
        <v>Bánovce nad Bebravou</v>
      </c>
      <c r="H24" s="3">
        <f>VLOOKUP(A24,'07.kolo prezentácia'!$A$2:$G$180,5,FALSE)</f>
        <v>1998</v>
      </c>
      <c r="I24" s="29" t="str">
        <f>VLOOKUP(A24,'07.kolo prezentácia'!$A$2:$G$180,7,FALSE)</f>
        <v>Muži A</v>
      </c>
      <c r="J24" s="21" t="str">
        <f>VLOOKUP(Tabuľka5[[#This Row],[štartovné číslo]],'07.kolo stopky'!A:C,3,FALSE)</f>
        <v>00:44:32,22</v>
      </c>
      <c r="K24" s="21">
        <f t="shared" si="0"/>
        <v>3.5145991161616157E-3</v>
      </c>
      <c r="L24" s="21">
        <f t="shared" si="1"/>
        <v>6.564814814814815E-3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30">
        <f t="shared" si="2"/>
        <v>0</v>
      </c>
      <c r="X24" s="53"/>
      <c r="Y24" s="60"/>
    </row>
    <row r="25" spans="1:25" x14ac:dyDescent="0.25">
      <c r="A25" s="33">
        <v>19</v>
      </c>
      <c r="B25" s="63">
        <v>22</v>
      </c>
      <c r="C25" s="64">
        <v>1</v>
      </c>
      <c r="D25" s="5" t="str">
        <f>VLOOKUP(A25,'07.kolo prezentácia'!$A$2:$G$180,2,FALSE)</f>
        <v>Drahomír</v>
      </c>
      <c r="E25" s="5" t="str">
        <f>VLOOKUP(A25,'07.kolo prezentácia'!$A$2:$G$180,3,FALSE)</f>
        <v>Dubnička</v>
      </c>
      <c r="F25" s="5" t="str">
        <f>CONCATENATE(Tabuľka5[[#This Row],[meno]]," ",Tabuľka5[[#This Row],[priezvisko]])</f>
        <v>Drahomír Dubnička</v>
      </c>
      <c r="G25" s="5" t="str">
        <f>VLOOKUP(A25,'07.kolo prezentácia'!$A$2:$G$180,4,FALSE)</f>
        <v>Bánovce nad Bebravou</v>
      </c>
      <c r="H25" s="3">
        <f>VLOOKUP(A25,'07.kolo prezentácia'!$A$2:$G$180,5,FALSE)</f>
        <v>1958</v>
      </c>
      <c r="I25" s="29" t="str">
        <f>VLOOKUP(A25,'07.kolo prezentácia'!$A$2:$G$180,7,FALSE)</f>
        <v>Muži D</v>
      </c>
      <c r="J25" s="21" t="str">
        <f>VLOOKUP(Tabuľka5[[#This Row],[štartovné číslo]],'07.kolo stopky'!A:C,3,FALSE)</f>
        <v>00:44:37,48</v>
      </c>
      <c r="K25" s="21">
        <f t="shared" si="0"/>
        <v>3.5215172558922558E-3</v>
      </c>
      <c r="L25" s="21">
        <f t="shared" si="1"/>
        <v>6.6256944444444479E-3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30">
        <f t="shared" si="2"/>
        <v>0</v>
      </c>
      <c r="X25" s="53" t="str">
        <f>VLOOKUP(Tabuľka5[[#This Row],[Meno2]],Tabuľka57[[#All],[Stĺpec1]:[ᴓ čas na 1000m]],5,FALSE)</f>
        <v>00:44:16,75</v>
      </c>
      <c r="Y25" s="61">
        <f>ABS(Tabuľka5[[#This Row],[čas v cieli 2013]]-Tabuľka5[[#This Row],[čas v cieli]])</f>
        <v>2.399305555555592E-4</v>
      </c>
    </row>
    <row r="26" spans="1:25" x14ac:dyDescent="0.25">
      <c r="A26" s="3">
        <v>28</v>
      </c>
      <c r="B26" s="63">
        <v>23</v>
      </c>
      <c r="C26" s="63">
        <v>6</v>
      </c>
      <c r="D26" s="5" t="str">
        <f>VLOOKUP(A26,'07.kolo prezentácia'!$A$2:$G$180,2,FALSE)</f>
        <v>Norbert</v>
      </c>
      <c r="E26" s="5" t="str">
        <f>VLOOKUP(A26,'07.kolo prezentácia'!$A$2:$G$180,3,FALSE)</f>
        <v>Schmikal</v>
      </c>
      <c r="F26" s="5" t="str">
        <f>CONCATENATE(Tabuľka5[[#This Row],[meno]]," ",Tabuľka5[[#This Row],[priezvisko]])</f>
        <v>Norbert Schmikal</v>
      </c>
      <c r="G26" s="5" t="str">
        <f>VLOOKUP(A26,'07.kolo prezentácia'!$A$2:$G$180,4,FALSE)</f>
        <v>Podlužany</v>
      </c>
      <c r="H26" s="3">
        <f>VLOOKUP(A26,'07.kolo prezentácia'!$A$2:$G$180,5,FALSE)</f>
        <v>1970</v>
      </c>
      <c r="I26" s="29" t="str">
        <f>VLOOKUP(A26,'07.kolo prezentácia'!$A$2:$G$180,7,FALSE)</f>
        <v>Muži C</v>
      </c>
      <c r="J26" s="21" t="str">
        <f>VLOOKUP(Tabuľka5[[#This Row],[štartovné číslo]],'07.kolo stopky'!A:C,3,FALSE)</f>
        <v>00:44:54,51</v>
      </c>
      <c r="K26" s="21">
        <f t="shared" si="0"/>
        <v>3.543915719696969E-3</v>
      </c>
      <c r="L26" s="21">
        <f t="shared" si="1"/>
        <v>6.8228009259259231E-3</v>
      </c>
      <c r="M26" s="22"/>
      <c r="N26" s="49"/>
      <c r="O26" s="49"/>
      <c r="P26" s="49"/>
      <c r="Q26" s="49"/>
      <c r="R26" s="49"/>
      <c r="S26" s="49"/>
      <c r="T26" s="49"/>
      <c r="U26" s="49"/>
      <c r="V26" s="49"/>
      <c r="W26" s="30">
        <f t="shared" si="2"/>
        <v>0</v>
      </c>
      <c r="X26" s="53" t="str">
        <f>VLOOKUP(Tabuľka5[[#This Row],[Meno2]],Tabuľka57[[#All],[Stĺpec1]:[ᴓ čas na 1000m]],5,FALSE)</f>
        <v>00:46:28,21</v>
      </c>
      <c r="Y26" s="62">
        <f>ABS(Tabuľka5[[#This Row],[čas v cieli 2013]]-Tabuľka5[[#This Row],[čas v cieli]])</f>
        <v>1.0844907407407435E-3</v>
      </c>
    </row>
    <row r="27" spans="1:25" x14ac:dyDescent="0.25">
      <c r="A27" s="3">
        <v>20</v>
      </c>
      <c r="B27" s="63">
        <v>24</v>
      </c>
      <c r="C27" s="64">
        <v>1</v>
      </c>
      <c r="D27" s="5" t="str">
        <f>VLOOKUP(A27,'07.kolo prezentácia'!$A$2:$G$180,2,FALSE)</f>
        <v>Mária</v>
      </c>
      <c r="E27" s="5" t="str">
        <f>VLOOKUP(A27,'07.kolo prezentácia'!$A$2:$G$180,3,FALSE)</f>
        <v>Selešová</v>
      </c>
      <c r="F27" s="5" t="str">
        <f>CONCATENATE(Tabuľka5[[#This Row],[meno]]," ",Tabuľka5[[#This Row],[priezvisko]])</f>
        <v>Mária Selešová</v>
      </c>
      <c r="G27" s="5" t="str">
        <f>VLOOKUP(A27,'07.kolo prezentácia'!$A$2:$G$180,4,FALSE)</f>
        <v>Bánovce nad Bebravou</v>
      </c>
      <c r="H27" s="3">
        <f>VLOOKUP(A27,'07.kolo prezentácia'!$A$2:$G$180,5,FALSE)</f>
        <v>1978</v>
      </c>
      <c r="I27" s="29" t="str">
        <f>VLOOKUP(A27,'07.kolo prezentácia'!$A$2:$G$180,7,FALSE)</f>
        <v>Ženy A</v>
      </c>
      <c r="J27" s="21" t="str">
        <f>VLOOKUP(Tabuľka5[[#This Row],[štartovné číslo]],'07.kolo stopky'!A:C,3,FALSE)</f>
        <v>00:44:58,52</v>
      </c>
      <c r="K27" s="21">
        <f t="shared" si="0"/>
        <v>3.5491898148148145E-3</v>
      </c>
      <c r="L27" s="21">
        <f t="shared" si="1"/>
        <v>6.8692129629629624E-3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30">
        <f t="shared" si="2"/>
        <v>0</v>
      </c>
      <c r="X27" s="53"/>
      <c r="Y27" s="60"/>
    </row>
    <row r="28" spans="1:25" x14ac:dyDescent="0.25">
      <c r="A28" s="33">
        <v>1</v>
      </c>
      <c r="B28" s="63">
        <v>25</v>
      </c>
      <c r="C28" s="64">
        <v>2</v>
      </c>
      <c r="D28" s="5" t="str">
        <f>VLOOKUP(A28,'07.kolo prezentácia'!$A$2:$G$180,2,FALSE)</f>
        <v>Marián</v>
      </c>
      <c r="E28" s="5" t="str">
        <f>VLOOKUP(A28,'07.kolo prezentácia'!$A$2:$G$180,3,FALSE)</f>
        <v>Adamkovič</v>
      </c>
      <c r="F28" s="5" t="str">
        <f>CONCATENATE(Tabuľka5[[#This Row],[meno]]," ",Tabuľka5[[#This Row],[priezvisko]])</f>
        <v>Marián Adamkovič</v>
      </c>
      <c r="G28" s="5" t="str">
        <f>VLOOKUP(A28,'07.kolo prezentácia'!$A$2:$G$180,4,FALSE)</f>
        <v>Bánovce nad Bebravou</v>
      </c>
      <c r="H28" s="3">
        <f>VLOOKUP(A28,'07.kolo prezentácia'!$A$2:$G$180,5,FALSE)</f>
        <v>1964</v>
      </c>
      <c r="I28" s="29" t="str">
        <f>VLOOKUP(A28,'07.kolo prezentácia'!$A$2:$G$180,7,FALSE)</f>
        <v>Muži D</v>
      </c>
      <c r="J28" s="21" t="str">
        <f>VLOOKUP(Tabuľka5[[#This Row],[štartovné číslo]],'07.kolo stopky'!A:C,3,FALSE)</f>
        <v>00:46:25,01</v>
      </c>
      <c r="K28" s="21">
        <f t="shared" si="0"/>
        <v>3.6629445496632993E-3</v>
      </c>
      <c r="L28" s="21">
        <f t="shared" si="1"/>
        <v>7.8702546296296298E-3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30">
        <f t="shared" si="2"/>
        <v>0</v>
      </c>
      <c r="X28" s="53" t="str">
        <f>VLOOKUP(Tabuľka5[[#This Row],[Meno2]],Tabuľka57[[#All],[Stĺpec1]:[ᴓ čas na 1000m]],5,FALSE)</f>
        <v>00:47:24,04</v>
      </c>
      <c r="Y28" s="62">
        <f>ABS(Tabuľka5[[#This Row],[čas v cieli 2013]]-Tabuľka5[[#This Row],[čas v cieli]])</f>
        <v>6.832175925925929E-4</v>
      </c>
    </row>
    <row r="29" spans="1:25" x14ac:dyDescent="0.25">
      <c r="A29" s="3">
        <v>25</v>
      </c>
      <c r="B29" s="63">
        <v>26</v>
      </c>
      <c r="C29" s="63">
        <v>9</v>
      </c>
      <c r="D29" s="5" t="str">
        <f>VLOOKUP(A29,'07.kolo prezentácia'!$A$2:$G$180,2,FALSE)</f>
        <v>Jozef</v>
      </c>
      <c r="E29" s="5" t="str">
        <f>VLOOKUP(A29,'07.kolo prezentácia'!$A$2:$G$180,3,FALSE)</f>
        <v>Ligocký</v>
      </c>
      <c r="F29" s="5" t="str">
        <f>CONCATENATE(Tabuľka5[[#This Row],[meno]]," ",Tabuľka5[[#This Row],[priezvisko]])</f>
        <v>Jozef Ligocký</v>
      </c>
      <c r="G29" s="5" t="str">
        <f>VLOOKUP(A29,'07.kolo prezentácia'!$A$2:$G$180,4,FALSE)</f>
        <v>TBL Topoľčany</v>
      </c>
      <c r="H29" s="3">
        <f>VLOOKUP(A29,'07.kolo prezentácia'!$A$2:$G$180,5,FALSE)</f>
        <v>1983</v>
      </c>
      <c r="I29" s="29" t="str">
        <f>VLOOKUP(A29,'07.kolo prezentácia'!$A$2:$G$180,7,FALSE)</f>
        <v>Muži B</v>
      </c>
      <c r="J29" s="21" t="str">
        <f>VLOOKUP(Tabuľka5[[#This Row],[štartovné číslo]],'07.kolo stopky'!A:C,3,FALSE)</f>
        <v>00:46:34,29</v>
      </c>
      <c r="K29" s="21">
        <f t="shared" si="0"/>
        <v>3.6751499368686867E-3</v>
      </c>
      <c r="L29" s="21">
        <f t="shared" si="1"/>
        <v>7.97766203703704E-3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30">
        <f t="shared" si="2"/>
        <v>0</v>
      </c>
      <c r="X29" s="53"/>
      <c r="Y29" s="60"/>
    </row>
    <row r="30" spans="1:25" x14ac:dyDescent="0.25">
      <c r="A30" s="3">
        <v>8</v>
      </c>
      <c r="B30" s="63">
        <v>27</v>
      </c>
      <c r="C30" s="63">
        <v>8</v>
      </c>
      <c r="D30" s="5" t="str">
        <f>VLOOKUP(A30,'07.kolo prezentácia'!$A$2:$G$180,2,FALSE)</f>
        <v>Erik</v>
      </c>
      <c r="E30" s="5" t="str">
        <f>VLOOKUP(A30,'07.kolo prezentácia'!$A$2:$G$180,3,FALSE)</f>
        <v>Prchlík</v>
      </c>
      <c r="F30" s="5" t="str">
        <f>CONCATENATE(Tabuľka5[[#This Row],[meno]]," ",Tabuľka5[[#This Row],[priezvisko]])</f>
        <v>Erik Prchlík</v>
      </c>
      <c r="G30" s="5" t="str">
        <f>VLOOKUP(A30,'07.kolo prezentácia'!$A$2:$G$180,4,FALSE)</f>
        <v>Dubnica nad Váhom</v>
      </c>
      <c r="H30" s="3">
        <f>VLOOKUP(A30,'07.kolo prezentácia'!$A$2:$G$180,5,FALSE)</f>
        <v>1998</v>
      </c>
      <c r="I30" s="29" t="str">
        <f>VLOOKUP(A30,'07.kolo prezentácia'!$A$2:$G$180,7,FALSE)</f>
        <v>Muži A</v>
      </c>
      <c r="J30" s="21" t="str">
        <f>VLOOKUP(Tabuľka5[[#This Row],[štartovné číslo]],'07.kolo stopky'!A:C,3,FALSE)</f>
        <v>00:48:12,72</v>
      </c>
      <c r="K30" s="21">
        <f t="shared" si="0"/>
        <v>3.8046085858585862E-3</v>
      </c>
      <c r="L30" s="21">
        <f t="shared" si="1"/>
        <v>9.1168981481481552E-3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30">
        <f t="shared" si="2"/>
        <v>0</v>
      </c>
      <c r="X30" s="53"/>
      <c r="Y30" s="60"/>
    </row>
    <row r="31" spans="1:25" x14ac:dyDescent="0.25">
      <c r="A31" s="33">
        <v>2</v>
      </c>
      <c r="B31" s="63">
        <v>28</v>
      </c>
      <c r="C31" s="63">
        <v>7</v>
      </c>
      <c r="D31" s="5" t="str">
        <f>VLOOKUP(A31,'07.kolo prezentácia'!$A$2:$G$180,2,FALSE)</f>
        <v>Peter</v>
      </c>
      <c r="E31" s="5" t="str">
        <f>VLOOKUP(A31,'07.kolo prezentácia'!$A$2:$G$180,3,FALSE)</f>
        <v>Minarovič</v>
      </c>
      <c r="F31" s="5" t="str">
        <f>CONCATENATE(Tabuľka5[[#This Row],[meno]]," ",Tabuľka5[[#This Row],[priezvisko]])</f>
        <v>Peter Minarovič</v>
      </c>
      <c r="G31" s="5" t="str">
        <f>VLOOKUP(A31,'07.kolo prezentácia'!$A$2:$G$180,4,FALSE)</f>
        <v>Bánovce nad Bebravou</v>
      </c>
      <c r="H31" s="3">
        <f>VLOOKUP(A31,'07.kolo prezentácia'!$A$2:$G$180,5,FALSE)</f>
        <v>1969</v>
      </c>
      <c r="I31" s="29" t="str">
        <f>VLOOKUP(A31,'07.kolo prezentácia'!$A$2:$G$180,7,FALSE)</f>
        <v>Muži C</v>
      </c>
      <c r="J31" s="21" t="str">
        <f>VLOOKUP(Tabuľka5[[#This Row],[štartovné číslo]],'07.kolo stopky'!A:C,3,FALSE)</f>
        <v>00:49:19,37</v>
      </c>
      <c r="K31" s="21">
        <f t="shared" si="0"/>
        <v>3.8922690446127946E-3</v>
      </c>
      <c r="L31" s="21">
        <f t="shared" si="1"/>
        <v>9.8883101851851875E-3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30">
        <f t="shared" si="2"/>
        <v>0</v>
      </c>
      <c r="X31" s="53" t="str">
        <f>VLOOKUP(Tabuľka5[[#This Row],[Meno2]],Tabuľka57[[#All],[Stĺpec1]:[ᴓ čas na 1000m]],5,FALSE)</f>
        <v>00:46:45,32</v>
      </c>
      <c r="Y31" s="61">
        <f>ABS(Tabuľka5[[#This Row],[čas v cieli 2013]]-Tabuľka5[[#This Row],[čas v cieli]])</f>
        <v>1.7829861111111137E-3</v>
      </c>
    </row>
    <row r="32" spans="1:25" x14ac:dyDescent="0.25">
      <c r="A32" s="3">
        <v>13</v>
      </c>
      <c r="B32" s="63">
        <v>29</v>
      </c>
      <c r="C32" s="64">
        <v>2</v>
      </c>
      <c r="D32" s="5" t="str">
        <f>VLOOKUP(A32,'07.kolo prezentácia'!$A$2:$G$180,2,FALSE)</f>
        <v>Dušan</v>
      </c>
      <c r="E32" s="5" t="str">
        <f>VLOOKUP(A32,'07.kolo prezentácia'!$A$2:$G$180,3,FALSE)</f>
        <v>Kašička</v>
      </c>
      <c r="F32" s="5" t="str">
        <f>CONCATENATE(Tabuľka5[[#This Row],[meno]]," ",Tabuľka5[[#This Row],[priezvisko]])</f>
        <v>Dušan Kašička</v>
      </c>
      <c r="G32" s="5" t="str">
        <f>VLOOKUP(A32,'07.kolo prezentácia'!$A$2:$G$180,4,FALSE)</f>
        <v>Čierna Lehota</v>
      </c>
      <c r="H32" s="3">
        <f>VLOOKUP(A32,'07.kolo prezentácia'!$A$2:$G$180,5,FALSE)</f>
        <v>1942</v>
      </c>
      <c r="I32" s="29" t="str">
        <f>VLOOKUP(A32,'07.kolo prezentácia'!$A$2:$G$180,7,FALSE)</f>
        <v>Muži E</v>
      </c>
      <c r="J32" s="21" t="str">
        <f>VLOOKUP(Tabuľka5[[#This Row],[štartovné číslo]],'07.kolo stopky'!A:C,3,FALSE)</f>
        <v>00:49:23,94</v>
      </c>
      <c r="K32" s="21">
        <f t="shared" si="0"/>
        <v>3.8982796717171716E-3</v>
      </c>
      <c r="L32" s="21">
        <f t="shared" si="1"/>
        <v>9.9412037037037056E-3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30">
        <f t="shared" si="2"/>
        <v>0</v>
      </c>
      <c r="X32" s="53" t="str">
        <f>VLOOKUP(Tabuľka5[[#This Row],[Meno2]],Tabuľka57[[#All],[Stĺpec1]:[ᴓ čas na 1000m]],5,FALSE)</f>
        <v>00:46:31,08</v>
      </c>
      <c r="Y32" s="61">
        <f>ABS(Tabuľka5[[#This Row],[čas v cieli 2013]]-Tabuľka5[[#This Row],[čas v cieli]])</f>
        <v>2.0006944444444438E-3</v>
      </c>
    </row>
    <row r="33" spans="1:26" x14ac:dyDescent="0.25">
      <c r="A33" s="3">
        <v>32</v>
      </c>
      <c r="B33" s="63">
        <v>30</v>
      </c>
      <c r="C33" s="63">
        <v>8</v>
      </c>
      <c r="D33" s="6" t="str">
        <f>VLOOKUP(A33,'07.kolo prezentácia'!$A$2:$G$180,2,FALSE)</f>
        <v>Milan</v>
      </c>
      <c r="E33" s="6" t="str">
        <f>VLOOKUP(A33,'07.kolo prezentácia'!$A$2:$G$180,3,FALSE)</f>
        <v>Pokrývka</v>
      </c>
      <c r="F33" s="6" t="str">
        <f>CONCATENATE(Tabuľka5[[#This Row],[meno]]," ",Tabuľka5[[#This Row],[priezvisko]])</f>
        <v>Milan Pokrývka</v>
      </c>
      <c r="G33" s="6" t="str">
        <f>VLOOKUP(A33,'07.kolo prezentácia'!$A$2:$G$180,4,FALSE)</f>
        <v>Bánovce nad Bebravou</v>
      </c>
      <c r="H33" s="35">
        <f>VLOOKUP(A33,'07.kolo prezentácia'!$A$2:$G$180,5,FALSE)</f>
        <v>1969</v>
      </c>
      <c r="I33" s="36" t="str">
        <f>VLOOKUP(A33,'07.kolo prezentácia'!$A$2:$G$180,7,FALSE)</f>
        <v>Muži C</v>
      </c>
      <c r="J33" s="37" t="str">
        <f>VLOOKUP(Tabuľka5[[#This Row],[štartovné číslo]],'07.kolo stopky'!A:C,3,FALSE)</f>
        <v>00:51:59,91</v>
      </c>
      <c r="K33" s="37">
        <f t="shared" si="0"/>
        <v>4.1034169823232318E-3</v>
      </c>
      <c r="L33" s="37">
        <f t="shared" si="1"/>
        <v>1.1746412037037034E-2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30">
        <f t="shared" si="2"/>
        <v>0</v>
      </c>
      <c r="X33" s="53" t="str">
        <f>VLOOKUP(Tabuľka5[[#This Row],[Meno2]],Tabuľka57[[#All],[Stĺpec1]:[ᴓ čas na 1000m]],5,FALSE)</f>
        <v>00:48:30,39</v>
      </c>
      <c r="Y33" s="61">
        <f>ABS(Tabuľka5[[#This Row],[čas v cieli 2013]]-Tabuľka5[[#This Row],[čas v cieli]])</f>
        <v>2.4249999999999966E-3</v>
      </c>
    </row>
    <row r="34" spans="1:26" x14ac:dyDescent="0.25">
      <c r="A34" s="33">
        <v>11</v>
      </c>
      <c r="B34" s="63">
        <v>31</v>
      </c>
      <c r="C34" s="63">
        <v>9</v>
      </c>
      <c r="D34" s="5" t="str">
        <f>VLOOKUP(A34,'07.kolo prezentácia'!$A$2:$G$180,2,FALSE)</f>
        <v>Michal</v>
      </c>
      <c r="E34" s="5" t="str">
        <f>VLOOKUP(A34,'07.kolo prezentácia'!$A$2:$G$180,3,FALSE)</f>
        <v>Talaba</v>
      </c>
      <c r="F34" s="5" t="str">
        <f>CONCATENATE(Tabuľka5[[#This Row],[meno]]," ",Tabuľka5[[#This Row],[priezvisko]])</f>
        <v>Michal Talaba</v>
      </c>
      <c r="G34" s="5" t="str">
        <f>VLOOKUP(A34,'07.kolo prezentácia'!$A$2:$G$180,4,FALSE)</f>
        <v>Trenčín</v>
      </c>
      <c r="H34" s="3">
        <f>VLOOKUP(A34,'07.kolo prezentácia'!$A$2:$G$180,5,FALSE)</f>
        <v>1988</v>
      </c>
      <c r="I34" s="29" t="str">
        <f>VLOOKUP(A34,'07.kolo prezentácia'!$A$2:$G$180,7,FALSE)</f>
        <v>Muži A</v>
      </c>
      <c r="J34" s="21" t="str">
        <f>VLOOKUP(Tabuľka5[[#This Row],[štartovné číslo]],'07.kolo stopky'!A:C,3,FALSE)</f>
        <v>00:55:12,74</v>
      </c>
      <c r="K34" s="21">
        <f t="shared" si="0"/>
        <v>4.3570338804713804E-3</v>
      </c>
      <c r="L34" s="21">
        <f t="shared" si="1"/>
        <v>1.3978240740740746E-2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30">
        <f t="shared" si="2"/>
        <v>0</v>
      </c>
      <c r="X34" s="53"/>
      <c r="Y34" s="60"/>
    </row>
    <row r="35" spans="1:26" x14ac:dyDescent="0.25">
      <c r="A35" s="3">
        <v>5</v>
      </c>
      <c r="B35" s="63">
        <v>32</v>
      </c>
      <c r="C35" s="64">
        <v>3</v>
      </c>
      <c r="D35" s="5" t="str">
        <f>VLOOKUP(A35,'07.kolo prezentácia'!$A$2:$G$180,2,FALSE)</f>
        <v>Marián</v>
      </c>
      <c r="E35" s="5" t="str">
        <f>VLOOKUP(A35,'07.kolo prezentácia'!$A$2:$G$180,3,FALSE)</f>
        <v>Giertl</v>
      </c>
      <c r="F35" s="5" t="str">
        <f>CONCATENATE(Tabuľka5[[#This Row],[meno]]," ",Tabuľka5[[#This Row],[priezvisko]])</f>
        <v>Marián Giertl</v>
      </c>
      <c r="G35" s="5" t="str">
        <f>VLOOKUP(A35,'07.kolo prezentácia'!$A$2:$G$180,4,FALSE)</f>
        <v>xRoad Bánovce nad Bebravou</v>
      </c>
      <c r="H35" s="3">
        <f>VLOOKUP(A35,'07.kolo prezentácia'!$A$2:$G$180,5,FALSE)</f>
        <v>1950</v>
      </c>
      <c r="I35" s="29" t="str">
        <f>VLOOKUP(A35,'07.kolo prezentácia'!$A$2:$G$180,7,FALSE)</f>
        <v>Muži E</v>
      </c>
      <c r="J35" s="21" t="str">
        <f>VLOOKUP(Tabuľka5[[#This Row],[štartovné číslo]],'07.kolo stopky'!A:C,3,FALSE)</f>
        <v>00:55:29,79</v>
      </c>
      <c r="K35" s="21">
        <f t="shared" si="0"/>
        <v>4.3794586489898984E-3</v>
      </c>
      <c r="L35" s="21">
        <f t="shared" si="1"/>
        <v>1.4175578703703704E-2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30">
        <f t="shared" si="2"/>
        <v>0</v>
      </c>
      <c r="X35" s="53" t="str">
        <f>VLOOKUP(Tabuľka5[[#This Row],[Meno2]],Tabuľka57[[#All],[Stĺpec1]:[ᴓ čas na 1000m]],5,FALSE)</f>
        <v>00:50:30,09</v>
      </c>
      <c r="Y35" s="61">
        <f>ABS(Tabuľka5[[#This Row],[čas v cieli 2013]]-Tabuľka5[[#This Row],[čas v cieli]])</f>
        <v>3.4687499999999996E-3</v>
      </c>
    </row>
    <row r="36" spans="1:26" x14ac:dyDescent="0.25">
      <c r="A36" s="3">
        <v>30</v>
      </c>
      <c r="B36" s="63">
        <v>33</v>
      </c>
      <c r="C36" s="63">
        <v>9</v>
      </c>
      <c r="D36" s="5" t="str">
        <f>VLOOKUP(A36,'07.kolo prezentácia'!$A$2:$G$180,2,FALSE)</f>
        <v>Juraj</v>
      </c>
      <c r="E36" s="5" t="str">
        <f>VLOOKUP(A36,'07.kolo prezentácia'!$A$2:$G$180,3,FALSE)</f>
        <v>Bitarovský</v>
      </c>
      <c r="F36" s="5" t="str">
        <f>CONCATENATE(Tabuľka5[[#This Row],[meno]]," ",Tabuľka5[[#This Row],[priezvisko]])</f>
        <v>Juraj Bitarovský</v>
      </c>
      <c r="G36" s="5" t="str">
        <f>VLOOKUP(A36,'07.kolo prezentácia'!$A$2:$G$180,4,FALSE)</f>
        <v>LKW Komponenten Bánovce nad Bebravou</v>
      </c>
      <c r="H36" s="3">
        <f>VLOOKUP(A36,'07.kolo prezentácia'!$A$2:$G$180,5,FALSE)</f>
        <v>1973</v>
      </c>
      <c r="I36" s="29" t="str">
        <f>VLOOKUP(A36,'07.kolo prezentácia'!$A$2:$G$180,7,FALSE)</f>
        <v>Muži C</v>
      </c>
      <c r="J36" s="21" t="str">
        <f>VLOOKUP(Tabuľka5[[#This Row],[štartovné číslo]],'07.kolo stopky'!A:C,3,FALSE)</f>
        <v>00:56:30,38</v>
      </c>
      <c r="K36" s="21">
        <f t="shared" ref="K36:K67" si="3">J36/$Z$3</f>
        <v>4.4591487794612781E-3</v>
      </c>
      <c r="L36" s="21">
        <f t="shared" ref="L36:L67" si="4">J36-$AA$3</f>
        <v>1.4876851851851846E-2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30">
        <f t="shared" ref="W36:W67" si="5">SUM(M36:V36)</f>
        <v>0</v>
      </c>
      <c r="X36" s="53" t="str">
        <f>VLOOKUP(Tabuľka5[[#This Row],[Meno2]],Tabuľka57[[#All],[Stĺpec1]:[ᴓ čas na 1000m]],5,FALSE)</f>
        <v>00:56:22,06</v>
      </c>
      <c r="Y36" s="61">
        <f>ABS(Tabuľka5[[#This Row],[čas v cieli 2013]]-Tabuľka5[[#This Row],[čas v cieli]])</f>
        <v>9.6296296296288775E-5</v>
      </c>
    </row>
    <row r="37" spans="1:26" x14ac:dyDescent="0.25">
      <c r="A37" s="33">
        <v>16</v>
      </c>
      <c r="B37" s="63">
        <v>34</v>
      </c>
      <c r="C37" s="64">
        <v>1</v>
      </c>
      <c r="D37" s="5" t="str">
        <f>VLOOKUP(A37,'07.kolo prezentácia'!$A$2:$G$180,2,FALSE)</f>
        <v>Dagmar</v>
      </c>
      <c r="E37" s="5" t="str">
        <f>VLOOKUP(A37,'07.kolo prezentácia'!$A$2:$G$180,3,FALSE)</f>
        <v>Trubačová</v>
      </c>
      <c r="F37" s="5" t="str">
        <f>CONCATENATE(Tabuľka5[[#This Row],[meno]]," ",Tabuľka5[[#This Row],[priezvisko]])</f>
        <v>Dagmar Trubačová</v>
      </c>
      <c r="G37" s="5" t="str">
        <f>VLOOKUP(A37,'07.kolo prezentácia'!$A$2:$G$180,4,FALSE)</f>
        <v>Lomnica</v>
      </c>
      <c r="H37" s="3">
        <f>VLOOKUP(A37,'07.kolo prezentácia'!$A$2:$G$180,5,FALSE)</f>
        <v>1972</v>
      </c>
      <c r="I37" s="29" t="str">
        <f>VLOOKUP(A37,'07.kolo prezentácia'!$A$2:$G$180,7,FALSE)</f>
        <v>Ženy B</v>
      </c>
      <c r="J37" s="21" t="str">
        <f>VLOOKUP(Tabuľka5[[#This Row],[štartovné číslo]],'07.kolo stopky'!A:C,3,FALSE)</f>
        <v>00:59:32,92</v>
      </c>
      <c r="K37" s="21">
        <f t="shared" si="3"/>
        <v>4.6992319023569018E-3</v>
      </c>
      <c r="L37" s="21">
        <f t="shared" si="4"/>
        <v>1.6989583333333332E-2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30">
        <f t="shared" si="5"/>
        <v>0</v>
      </c>
      <c r="X37" s="53"/>
      <c r="Y37" s="60"/>
      <c r="Z37" s="2"/>
    </row>
    <row r="38" spans="1:26" x14ac:dyDescent="0.25">
      <c r="A38" s="3">
        <v>15</v>
      </c>
      <c r="B38" s="63">
        <v>35</v>
      </c>
      <c r="C38" s="64">
        <v>2</v>
      </c>
      <c r="D38" s="5" t="str">
        <f>VLOOKUP(A38,'07.kolo prezentácia'!$A$2:$G$180,2,FALSE)</f>
        <v>Miriam</v>
      </c>
      <c r="E38" s="5" t="str">
        <f>VLOOKUP(A38,'07.kolo prezentácia'!$A$2:$G$180,3,FALSE)</f>
        <v>Laušová</v>
      </c>
      <c r="F38" s="5" t="str">
        <f>CONCATENATE(Tabuľka5[[#This Row],[meno]]," ",Tabuľka5[[#This Row],[priezvisko]])</f>
        <v>Miriam Laušová</v>
      </c>
      <c r="G38" s="5" t="str">
        <f>VLOOKUP(A38,'07.kolo prezentácia'!$A$2:$G$180,4,FALSE)</f>
        <v>Brezolupy</v>
      </c>
      <c r="H38" s="3">
        <f>VLOOKUP(A38,'07.kolo prezentácia'!$A$2:$G$180,5,FALSE)</f>
        <v>1966</v>
      </c>
      <c r="I38" s="29" t="str">
        <f>VLOOKUP(A38,'07.kolo prezentácia'!$A$2:$G$180,7,FALSE)</f>
        <v>Ženy B</v>
      </c>
      <c r="J38" s="21" t="str">
        <f>VLOOKUP(Tabuľka5[[#This Row],[štartovné číslo]],'07.kolo stopky'!A:C,3,FALSE)</f>
        <v>00:59:33,54</v>
      </c>
      <c r="K38" s="21">
        <f t="shared" si="3"/>
        <v>4.7000473484848475E-3</v>
      </c>
      <c r="L38" s="21">
        <f t="shared" si="4"/>
        <v>1.6996759259259257E-2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30">
        <f t="shared" si="5"/>
        <v>0</v>
      </c>
      <c r="X38" s="53"/>
      <c r="Y38" s="60"/>
      <c r="Z38" s="2"/>
    </row>
    <row r="39" spans="1:26" x14ac:dyDescent="0.25">
      <c r="A39" s="3">
        <v>36</v>
      </c>
      <c r="B39" s="63"/>
      <c r="C39" s="63"/>
      <c r="D39" s="5" t="e">
        <f>VLOOKUP(A39,'07.kolo prezentácia'!$A$2:$G$180,2,FALSE)</f>
        <v>#N/A</v>
      </c>
      <c r="E39" s="5" t="e">
        <f>VLOOKUP(A39,'07.kolo prezentácia'!$A$2:$G$180,3,FALSE)</f>
        <v>#N/A</v>
      </c>
      <c r="F39" s="5" t="e">
        <f>CONCATENATE(Tabuľka5[[#This Row],[meno]]," ",Tabuľka5[[#This Row],[priezvisko]])</f>
        <v>#N/A</v>
      </c>
      <c r="G39" s="5" t="e">
        <f>VLOOKUP(A39,'07.kolo prezentácia'!$A$2:$G$180,4,FALSE)</f>
        <v>#N/A</v>
      </c>
      <c r="H39" s="3" t="e">
        <f>VLOOKUP(A39,'07.kolo prezentácia'!$A$2:$G$180,5,FALSE)</f>
        <v>#N/A</v>
      </c>
      <c r="I39" s="29" t="e">
        <f>VLOOKUP(A39,'07.kolo prezentácia'!$A$2:$G$180,7,FALSE)</f>
        <v>#N/A</v>
      </c>
      <c r="J39" s="21" t="e">
        <f>VLOOKUP(Tabuľka5[[#This Row],[štartovné číslo]],'07.kolo stopky'!A:C,3,FALSE)</f>
        <v>#N/A</v>
      </c>
      <c r="K39" s="21" t="e">
        <f t="shared" si="3"/>
        <v>#N/A</v>
      </c>
      <c r="L39" s="21" t="e">
        <f t="shared" si="4"/>
        <v>#N/A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30">
        <f t="shared" si="5"/>
        <v>0</v>
      </c>
      <c r="X39" s="53" t="e">
        <f>VLOOKUP(Tabuľka5[[#This Row],[Meno2]],Tabuľka57[[#All],[Stĺpec1]:[ᴓ čas na 1000m]],5,FALSE)</f>
        <v>#N/A</v>
      </c>
      <c r="Y39" s="60" t="e">
        <f>ABS(Tabuľka5[[#This Row],[čas v cieli 2013]]-Tabuľka5[[#This Row],[čas v cieli]])</f>
        <v>#N/A</v>
      </c>
    </row>
    <row r="40" spans="1:26" x14ac:dyDescent="0.25">
      <c r="A40" s="33">
        <v>37</v>
      </c>
      <c r="B40" s="63"/>
      <c r="C40" s="63"/>
      <c r="D40" s="5" t="e">
        <f>VLOOKUP(A40,'07.kolo prezentácia'!$A$2:$G$180,2,FALSE)</f>
        <v>#N/A</v>
      </c>
      <c r="E40" s="5" t="e">
        <f>VLOOKUP(A40,'07.kolo prezentácia'!$A$2:$G$180,3,FALSE)</f>
        <v>#N/A</v>
      </c>
      <c r="F40" s="5" t="e">
        <f>CONCATENATE(Tabuľka5[[#This Row],[meno]]," ",Tabuľka5[[#This Row],[priezvisko]])</f>
        <v>#N/A</v>
      </c>
      <c r="G40" s="5" t="e">
        <f>VLOOKUP(A40,'07.kolo prezentácia'!$A$2:$G$180,4,FALSE)</f>
        <v>#N/A</v>
      </c>
      <c r="H40" s="3" t="e">
        <f>VLOOKUP(A40,'07.kolo prezentácia'!$A$2:$G$180,5,FALSE)</f>
        <v>#N/A</v>
      </c>
      <c r="I40" s="29" t="e">
        <f>VLOOKUP(A40,'07.kolo prezentácia'!$A$2:$G$180,7,FALSE)</f>
        <v>#N/A</v>
      </c>
      <c r="J40" s="21" t="e">
        <f>VLOOKUP(Tabuľka5[[#This Row],[štartovné číslo]],'07.kolo stopky'!A:C,3,FALSE)</f>
        <v>#N/A</v>
      </c>
      <c r="K40" s="21" t="e">
        <f t="shared" si="3"/>
        <v>#N/A</v>
      </c>
      <c r="L40" s="21" t="e">
        <f t="shared" si="4"/>
        <v>#N/A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30">
        <f t="shared" si="5"/>
        <v>0</v>
      </c>
      <c r="X40" s="53" t="e">
        <f>VLOOKUP(Tabuľka5[[#This Row],[Meno2]],Tabuľka57[[#All],[Stĺpec1]:[ᴓ čas na 1000m]],5,FALSE)</f>
        <v>#N/A</v>
      </c>
      <c r="Y40" s="60" t="e">
        <f>ABS(Tabuľka5[[#This Row],[čas v cieli 2013]]-Tabuľka5[[#This Row],[čas v cieli]])</f>
        <v>#N/A</v>
      </c>
    </row>
    <row r="41" spans="1:26" x14ac:dyDescent="0.25">
      <c r="A41" s="3">
        <v>38</v>
      </c>
      <c r="B41" s="63"/>
      <c r="C41" s="63"/>
      <c r="D41" s="5" t="e">
        <f>VLOOKUP(A41,'07.kolo prezentácia'!$A$2:$G$180,2,FALSE)</f>
        <v>#N/A</v>
      </c>
      <c r="E41" s="5" t="e">
        <f>VLOOKUP(A41,'07.kolo prezentácia'!$A$2:$G$180,3,FALSE)</f>
        <v>#N/A</v>
      </c>
      <c r="F41" s="5" t="e">
        <f>CONCATENATE(Tabuľka5[[#This Row],[meno]]," ",Tabuľka5[[#This Row],[priezvisko]])</f>
        <v>#N/A</v>
      </c>
      <c r="G41" s="5" t="e">
        <f>VLOOKUP(A41,'07.kolo prezentácia'!$A$2:$G$180,4,FALSE)</f>
        <v>#N/A</v>
      </c>
      <c r="H41" s="3" t="e">
        <f>VLOOKUP(A41,'07.kolo prezentácia'!$A$2:$G$180,5,FALSE)</f>
        <v>#N/A</v>
      </c>
      <c r="I41" s="29" t="e">
        <f>VLOOKUP(A41,'07.kolo prezentácia'!$A$2:$G$180,7,FALSE)</f>
        <v>#N/A</v>
      </c>
      <c r="J41" s="21" t="e">
        <f>VLOOKUP(Tabuľka5[[#This Row],[štartovné číslo]],'07.kolo stopky'!A:C,3,FALSE)</f>
        <v>#N/A</v>
      </c>
      <c r="K41" s="21" t="e">
        <f t="shared" si="3"/>
        <v>#N/A</v>
      </c>
      <c r="L41" s="21" t="e">
        <f t="shared" si="4"/>
        <v>#N/A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30">
        <f t="shared" si="5"/>
        <v>0</v>
      </c>
      <c r="X41" s="53" t="e">
        <f>VLOOKUP(Tabuľka5[[#This Row],[Meno2]],Tabuľka57[[#All],[Stĺpec1]:[ᴓ čas na 1000m]],5,FALSE)</f>
        <v>#N/A</v>
      </c>
      <c r="Y41" s="60" t="e">
        <f>ABS(Tabuľka5[[#This Row],[čas v cieli 2013]]-Tabuľka5[[#This Row],[čas v cieli]])</f>
        <v>#N/A</v>
      </c>
    </row>
    <row r="42" spans="1:26" x14ac:dyDescent="0.25">
      <c r="A42" s="3">
        <v>39</v>
      </c>
      <c r="B42" s="63"/>
      <c r="C42" s="63"/>
      <c r="D42" s="5" t="e">
        <f>VLOOKUP(A42,'07.kolo prezentácia'!$A$2:$G$180,2,FALSE)</f>
        <v>#N/A</v>
      </c>
      <c r="E42" s="5" t="e">
        <f>VLOOKUP(A42,'07.kolo prezentácia'!$A$2:$G$180,3,FALSE)</f>
        <v>#N/A</v>
      </c>
      <c r="F42" s="5" t="e">
        <f>CONCATENATE(Tabuľka5[[#This Row],[meno]]," ",Tabuľka5[[#This Row],[priezvisko]])</f>
        <v>#N/A</v>
      </c>
      <c r="G42" s="5" t="e">
        <f>VLOOKUP(A42,'07.kolo prezentácia'!$A$2:$G$180,4,FALSE)</f>
        <v>#N/A</v>
      </c>
      <c r="H42" s="3" t="e">
        <f>VLOOKUP(A42,'07.kolo prezentácia'!$A$2:$G$180,5,FALSE)</f>
        <v>#N/A</v>
      </c>
      <c r="I42" s="29" t="e">
        <f>VLOOKUP(A42,'07.kolo prezentácia'!$A$2:$G$180,7,FALSE)</f>
        <v>#N/A</v>
      </c>
      <c r="J42" s="21" t="e">
        <f>VLOOKUP(Tabuľka5[[#This Row],[štartovné číslo]],'07.kolo stopky'!A:C,3,FALSE)</f>
        <v>#N/A</v>
      </c>
      <c r="K42" s="21" t="e">
        <f t="shared" si="3"/>
        <v>#N/A</v>
      </c>
      <c r="L42" s="21" t="e">
        <f t="shared" si="4"/>
        <v>#N/A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30">
        <f t="shared" si="5"/>
        <v>0</v>
      </c>
      <c r="X42" s="53" t="e">
        <f>VLOOKUP(Tabuľka5[[#This Row],[Meno2]],Tabuľka57[[#All],[Stĺpec1]:[ᴓ čas na 1000m]],5,FALSE)</f>
        <v>#N/A</v>
      </c>
      <c r="Y42" s="60" t="e">
        <f>ABS(Tabuľka5[[#This Row],[čas v cieli 2013]]-Tabuľka5[[#This Row],[čas v cieli]])</f>
        <v>#N/A</v>
      </c>
    </row>
    <row r="43" spans="1:26" x14ac:dyDescent="0.25">
      <c r="A43" s="33">
        <v>40</v>
      </c>
      <c r="B43" s="63"/>
      <c r="C43" s="63"/>
      <c r="D43" s="5" t="e">
        <f>VLOOKUP(A43,'07.kolo prezentácia'!$A$2:$G$180,2,FALSE)</f>
        <v>#N/A</v>
      </c>
      <c r="E43" s="5" t="e">
        <f>VLOOKUP(A43,'07.kolo prezentácia'!$A$2:$G$180,3,FALSE)</f>
        <v>#N/A</v>
      </c>
      <c r="F43" s="5" t="e">
        <f>CONCATENATE(Tabuľka5[[#This Row],[meno]]," ",Tabuľka5[[#This Row],[priezvisko]])</f>
        <v>#N/A</v>
      </c>
      <c r="G43" s="5" t="e">
        <f>VLOOKUP(A43,'07.kolo prezentácia'!$A$2:$G$180,4,FALSE)</f>
        <v>#N/A</v>
      </c>
      <c r="H43" s="3" t="e">
        <f>VLOOKUP(A43,'07.kolo prezentácia'!$A$2:$G$180,5,FALSE)</f>
        <v>#N/A</v>
      </c>
      <c r="I43" s="29" t="e">
        <f>VLOOKUP(A43,'07.kolo prezentácia'!$A$2:$G$180,7,FALSE)</f>
        <v>#N/A</v>
      </c>
      <c r="J43" s="21" t="e">
        <f>VLOOKUP(Tabuľka5[[#This Row],[štartovné číslo]],'07.kolo stopky'!A:C,3,FALSE)</f>
        <v>#N/A</v>
      </c>
      <c r="K43" s="21" t="e">
        <f t="shared" si="3"/>
        <v>#N/A</v>
      </c>
      <c r="L43" s="21" t="e">
        <f t="shared" si="4"/>
        <v>#N/A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30">
        <f t="shared" si="5"/>
        <v>0</v>
      </c>
      <c r="X43" s="53" t="e">
        <f>VLOOKUP(Tabuľka5[[#This Row],[Meno2]],Tabuľka57[[#All],[Stĺpec1]:[ᴓ čas na 1000m]],5,FALSE)</f>
        <v>#N/A</v>
      </c>
      <c r="Y43" s="60" t="e">
        <f>ABS(Tabuľka5[[#This Row],[čas v cieli 2013]]-Tabuľka5[[#This Row],[čas v cieli]])</f>
        <v>#N/A</v>
      </c>
    </row>
    <row r="44" spans="1:26" x14ac:dyDescent="0.25">
      <c r="A44" s="3">
        <v>41</v>
      </c>
      <c r="B44" s="63"/>
      <c r="C44" s="63"/>
      <c r="D44" s="6" t="e">
        <f>VLOOKUP(A44,'07.kolo prezentácia'!$A$2:$G$180,2,FALSE)</f>
        <v>#N/A</v>
      </c>
      <c r="E44" s="6" t="e">
        <f>VLOOKUP(A44,'07.kolo prezentácia'!$A$2:$G$180,3,FALSE)</f>
        <v>#N/A</v>
      </c>
      <c r="F44" s="6" t="e">
        <f>CONCATENATE(Tabuľka5[[#This Row],[meno]]," ",Tabuľka5[[#This Row],[priezvisko]])</f>
        <v>#N/A</v>
      </c>
      <c r="G44" s="6" t="e">
        <f>VLOOKUP(A44,'07.kolo prezentácia'!$A$2:$G$180,4,FALSE)</f>
        <v>#N/A</v>
      </c>
      <c r="H44" s="35" t="e">
        <f>VLOOKUP(A44,'07.kolo prezentácia'!$A$2:$G$180,5,FALSE)</f>
        <v>#N/A</v>
      </c>
      <c r="I44" s="36" t="e">
        <f>VLOOKUP(A44,'07.kolo prezentácia'!$A$2:$G$180,7,FALSE)</f>
        <v>#N/A</v>
      </c>
      <c r="J44" s="37" t="e">
        <f>VLOOKUP(Tabuľka5[[#This Row],[štartovné číslo]],'07.kolo stopky'!A:C,3,FALSE)</f>
        <v>#N/A</v>
      </c>
      <c r="K44" s="37" t="e">
        <f t="shared" si="3"/>
        <v>#N/A</v>
      </c>
      <c r="L44" s="37" t="e">
        <f t="shared" si="4"/>
        <v>#N/A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30">
        <f t="shared" si="5"/>
        <v>0</v>
      </c>
      <c r="X44" s="53" t="e">
        <f>VLOOKUP(Tabuľka5[[#This Row],[Meno2]],Tabuľka57[[#All],[Stĺpec1]:[ᴓ čas na 1000m]],5,FALSE)</f>
        <v>#N/A</v>
      </c>
      <c r="Y44" s="60" t="e">
        <f>ABS(Tabuľka5[[#This Row],[čas v cieli 2013]]-Tabuľka5[[#This Row],[čas v cieli]])</f>
        <v>#N/A</v>
      </c>
    </row>
    <row r="45" spans="1:26" x14ac:dyDescent="0.25">
      <c r="A45" s="3">
        <v>42</v>
      </c>
      <c r="B45" s="63"/>
      <c r="C45" s="63"/>
      <c r="D45" s="5" t="e">
        <f>VLOOKUP(A45,'07.kolo prezentácia'!$A$2:$G$180,2,FALSE)</f>
        <v>#N/A</v>
      </c>
      <c r="E45" s="5" t="e">
        <f>VLOOKUP(A45,'07.kolo prezentácia'!$A$2:$G$180,3,FALSE)</f>
        <v>#N/A</v>
      </c>
      <c r="F45" s="5" t="e">
        <f>CONCATENATE(Tabuľka5[[#This Row],[meno]]," ",Tabuľka5[[#This Row],[priezvisko]])</f>
        <v>#N/A</v>
      </c>
      <c r="G45" s="5" t="e">
        <f>VLOOKUP(A45,'07.kolo prezentácia'!$A$2:$G$180,4,FALSE)</f>
        <v>#N/A</v>
      </c>
      <c r="H45" s="3" t="e">
        <f>VLOOKUP(A45,'07.kolo prezentácia'!$A$2:$G$180,5,FALSE)</f>
        <v>#N/A</v>
      </c>
      <c r="I45" s="29" t="e">
        <f>VLOOKUP(A45,'07.kolo prezentácia'!$A$2:$G$180,7,FALSE)</f>
        <v>#N/A</v>
      </c>
      <c r="J45" s="21" t="e">
        <f>VLOOKUP(Tabuľka5[[#This Row],[štartovné číslo]],'07.kolo stopky'!A:C,3,FALSE)</f>
        <v>#N/A</v>
      </c>
      <c r="K45" s="21" t="e">
        <f t="shared" si="3"/>
        <v>#N/A</v>
      </c>
      <c r="L45" s="21" t="e">
        <f t="shared" si="4"/>
        <v>#N/A</v>
      </c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8">
        <f t="shared" si="5"/>
        <v>0</v>
      </c>
      <c r="X45" s="53" t="e">
        <f>VLOOKUP(Tabuľka5[[#This Row],[Meno2]],Tabuľka57[[#All],[Stĺpec1]:[ᴓ čas na 1000m]],5,FALSE)</f>
        <v>#N/A</v>
      </c>
      <c r="Y45" s="60" t="e">
        <f>ABS(Tabuľka5[[#This Row],[čas v cieli 2013]]-Tabuľka5[[#This Row],[čas v cieli]])</f>
        <v>#N/A</v>
      </c>
    </row>
    <row r="46" spans="1:26" x14ac:dyDescent="0.25">
      <c r="A46" s="33">
        <v>43</v>
      </c>
      <c r="B46" s="63"/>
      <c r="C46" s="63"/>
      <c r="D46" s="6" t="e">
        <f>VLOOKUP(A46,'07.kolo prezentácia'!$A$2:$G$180,2,FALSE)</f>
        <v>#N/A</v>
      </c>
      <c r="E46" s="6" t="e">
        <f>VLOOKUP(A46,'07.kolo prezentácia'!$A$2:$G$180,3,FALSE)</f>
        <v>#N/A</v>
      </c>
      <c r="F46" s="6" t="e">
        <f>CONCATENATE(Tabuľka5[[#This Row],[meno]]," ",Tabuľka5[[#This Row],[priezvisko]])</f>
        <v>#N/A</v>
      </c>
      <c r="G46" s="6" t="e">
        <f>VLOOKUP(A46,'07.kolo prezentácia'!$A$2:$G$180,4,FALSE)</f>
        <v>#N/A</v>
      </c>
      <c r="H46" s="35" t="e">
        <f>VLOOKUP(A46,'07.kolo prezentácia'!$A$2:$G$180,5,FALSE)</f>
        <v>#N/A</v>
      </c>
      <c r="I46" s="36" t="e">
        <f>VLOOKUP(A46,'07.kolo prezentácia'!$A$2:$G$180,7,FALSE)</f>
        <v>#N/A</v>
      </c>
      <c r="J46" s="37" t="e">
        <f>VLOOKUP(Tabuľka5[[#This Row],[štartovné číslo]],'07.kolo stopky'!A:C,3,FALSE)</f>
        <v>#N/A</v>
      </c>
      <c r="K46" s="37" t="e">
        <f t="shared" si="3"/>
        <v>#N/A</v>
      </c>
      <c r="L46" s="37" t="e">
        <f t="shared" si="4"/>
        <v>#N/A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8">
        <f t="shared" si="5"/>
        <v>0</v>
      </c>
      <c r="X46" s="53" t="e">
        <f>VLOOKUP(Tabuľka5[[#This Row],[Meno2]],Tabuľka57[[#All],[Stĺpec1]:[ᴓ čas na 1000m]],5,FALSE)</f>
        <v>#N/A</v>
      </c>
      <c r="Y46" s="60" t="e">
        <f>ABS(Tabuľka5[[#This Row],[čas v cieli 2013]]-Tabuľka5[[#This Row],[čas v cieli]])</f>
        <v>#N/A</v>
      </c>
    </row>
    <row r="47" spans="1:26" x14ac:dyDescent="0.25">
      <c r="A47" s="3">
        <v>44</v>
      </c>
      <c r="B47" s="63"/>
      <c r="C47" s="63"/>
      <c r="D47" s="6" t="e">
        <f>VLOOKUP(A47,'07.kolo prezentácia'!$A$2:$G$180,2,FALSE)</f>
        <v>#N/A</v>
      </c>
      <c r="E47" s="6" t="e">
        <f>VLOOKUP(A47,'07.kolo prezentácia'!$A$2:$G$180,3,FALSE)</f>
        <v>#N/A</v>
      </c>
      <c r="F47" s="6" t="e">
        <f>CONCATENATE(Tabuľka5[[#This Row],[meno]]," ",Tabuľka5[[#This Row],[priezvisko]])</f>
        <v>#N/A</v>
      </c>
      <c r="G47" s="6" t="e">
        <f>VLOOKUP(A47,'07.kolo prezentácia'!$A$2:$G$180,4,FALSE)</f>
        <v>#N/A</v>
      </c>
      <c r="H47" s="35" t="e">
        <f>VLOOKUP(A47,'07.kolo prezentácia'!$A$2:$G$180,5,FALSE)</f>
        <v>#N/A</v>
      </c>
      <c r="I47" s="36" t="e">
        <f>VLOOKUP(A47,'07.kolo prezentácia'!$A$2:$G$180,7,FALSE)</f>
        <v>#N/A</v>
      </c>
      <c r="J47" s="37" t="e">
        <f>VLOOKUP(Tabuľka5[[#This Row],[štartovné číslo]],'07.kolo stopky'!A:C,3,FALSE)</f>
        <v>#N/A</v>
      </c>
      <c r="K47" s="37" t="e">
        <f t="shared" si="3"/>
        <v>#N/A</v>
      </c>
      <c r="L47" s="37" t="e">
        <f t="shared" si="4"/>
        <v>#N/A</v>
      </c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8">
        <f t="shared" si="5"/>
        <v>0</v>
      </c>
      <c r="X47" s="53" t="e">
        <f>VLOOKUP(Tabuľka5[[#This Row],[Meno2]],Tabuľka57[[#All],[Stĺpec1]:[ᴓ čas na 1000m]],5,FALSE)</f>
        <v>#N/A</v>
      </c>
      <c r="Y47" s="60" t="e">
        <f>ABS(Tabuľka5[[#This Row],[čas v cieli 2013]]-Tabuľka5[[#This Row],[čas v cieli]])</f>
        <v>#N/A</v>
      </c>
    </row>
    <row r="48" spans="1:26" x14ac:dyDescent="0.25">
      <c r="A48" s="3">
        <v>45</v>
      </c>
      <c r="B48" s="63"/>
      <c r="C48" s="63"/>
      <c r="D48" s="5" t="e">
        <f>VLOOKUP(A48,'07.kolo prezentácia'!$A$2:$G$180,2,FALSE)</f>
        <v>#N/A</v>
      </c>
      <c r="E48" s="5" t="e">
        <f>VLOOKUP(A48,'07.kolo prezentácia'!$A$2:$G$180,3,FALSE)</f>
        <v>#N/A</v>
      </c>
      <c r="F48" s="5" t="e">
        <f>CONCATENATE(Tabuľka5[[#This Row],[meno]]," ",Tabuľka5[[#This Row],[priezvisko]])</f>
        <v>#N/A</v>
      </c>
      <c r="G48" s="5" t="e">
        <f>VLOOKUP(A48,'07.kolo prezentácia'!$A$2:$G$180,4,FALSE)</f>
        <v>#N/A</v>
      </c>
      <c r="H48" s="3" t="e">
        <f>VLOOKUP(A48,'07.kolo prezentácia'!$A$2:$G$180,5,FALSE)</f>
        <v>#N/A</v>
      </c>
      <c r="I48" s="29" t="e">
        <f>VLOOKUP(A48,'07.kolo prezentácia'!$A$2:$G$180,7,FALSE)</f>
        <v>#N/A</v>
      </c>
      <c r="J48" s="21" t="e">
        <f>VLOOKUP(Tabuľka5[[#This Row],[štartovné číslo]],'07.kolo stopky'!A:C,3,FALSE)</f>
        <v>#N/A</v>
      </c>
      <c r="K48" s="21" t="e">
        <f t="shared" si="3"/>
        <v>#N/A</v>
      </c>
      <c r="L48" s="21" t="e">
        <f t="shared" si="4"/>
        <v>#N/A</v>
      </c>
      <c r="M48" s="34"/>
      <c r="N48" s="35"/>
      <c r="O48" s="35"/>
      <c r="P48" s="35"/>
      <c r="Q48" s="35"/>
      <c r="R48" s="35"/>
      <c r="S48" s="35"/>
      <c r="T48" s="35"/>
      <c r="U48" s="35"/>
      <c r="V48" s="35"/>
      <c r="W48" s="38">
        <f t="shared" si="5"/>
        <v>0</v>
      </c>
      <c r="X48" s="53" t="e">
        <f>VLOOKUP(Tabuľka5[[#This Row],[Meno2]],Tabuľka57[[#All],[Stĺpec1]:[ᴓ čas na 1000m]],5,FALSE)</f>
        <v>#N/A</v>
      </c>
      <c r="Y48" s="60" t="e">
        <f>ABS(Tabuľka5[[#This Row],[čas v cieli 2013]]-Tabuľka5[[#This Row],[čas v cieli]])</f>
        <v>#N/A</v>
      </c>
    </row>
    <row r="49" spans="1:25" x14ac:dyDescent="0.25">
      <c r="A49" s="33">
        <v>46</v>
      </c>
      <c r="B49" s="63"/>
      <c r="C49" s="63"/>
      <c r="D49" s="6" t="e">
        <f>VLOOKUP(A49,'07.kolo prezentácia'!$A$2:$G$180,2,FALSE)</f>
        <v>#N/A</v>
      </c>
      <c r="E49" s="6" t="e">
        <f>VLOOKUP(A49,'07.kolo prezentácia'!$A$2:$G$180,3,FALSE)</f>
        <v>#N/A</v>
      </c>
      <c r="F49" s="6" t="e">
        <f>CONCATENATE(Tabuľka5[[#This Row],[meno]]," ",Tabuľka5[[#This Row],[priezvisko]])</f>
        <v>#N/A</v>
      </c>
      <c r="G49" s="6" t="e">
        <f>VLOOKUP(A49,'07.kolo prezentácia'!$A$2:$G$180,4,FALSE)</f>
        <v>#N/A</v>
      </c>
      <c r="H49" s="35" t="e">
        <f>VLOOKUP(A49,'07.kolo prezentácia'!$A$2:$G$180,5,FALSE)</f>
        <v>#N/A</v>
      </c>
      <c r="I49" s="36" t="e">
        <f>VLOOKUP(A49,'07.kolo prezentácia'!$A$2:$G$180,7,FALSE)</f>
        <v>#N/A</v>
      </c>
      <c r="J49" s="37" t="e">
        <f>VLOOKUP(Tabuľka5[[#This Row],[štartovné číslo]],'07.kolo stopky'!A:C,3,FALSE)</f>
        <v>#N/A</v>
      </c>
      <c r="K49" s="37" t="e">
        <f t="shared" si="3"/>
        <v>#N/A</v>
      </c>
      <c r="L49" s="37" t="e">
        <f t="shared" si="4"/>
        <v>#N/A</v>
      </c>
      <c r="M49" s="34"/>
      <c r="N49" s="35"/>
      <c r="O49" s="35"/>
      <c r="P49" s="35"/>
      <c r="Q49" s="35"/>
      <c r="R49" s="35"/>
      <c r="S49" s="35"/>
      <c r="T49" s="35"/>
      <c r="U49" s="35"/>
      <c r="V49" s="35"/>
      <c r="W49" s="38">
        <f t="shared" si="5"/>
        <v>0</v>
      </c>
      <c r="X49" s="53" t="e">
        <f>VLOOKUP(Tabuľka5[[#This Row],[Meno2]],Tabuľka57[[#All],[Stĺpec1]:[ᴓ čas na 1000m]],5,FALSE)</f>
        <v>#N/A</v>
      </c>
      <c r="Y49" s="60" t="e">
        <f>ABS(Tabuľka5[[#This Row],[čas v cieli 2013]]-Tabuľka5[[#This Row],[čas v cieli]])</f>
        <v>#N/A</v>
      </c>
    </row>
    <row r="50" spans="1:25" x14ac:dyDescent="0.25">
      <c r="A50" s="3">
        <v>47</v>
      </c>
      <c r="B50" s="63"/>
      <c r="C50" s="63"/>
      <c r="D50" s="5" t="e">
        <f>VLOOKUP(A50,'07.kolo prezentácia'!$A$2:$G$180,2,FALSE)</f>
        <v>#N/A</v>
      </c>
      <c r="E50" s="5" t="e">
        <f>VLOOKUP(A50,'07.kolo prezentácia'!$A$2:$G$180,3,FALSE)</f>
        <v>#N/A</v>
      </c>
      <c r="F50" s="5" t="e">
        <f>CONCATENATE(Tabuľka5[[#This Row],[meno]]," ",Tabuľka5[[#This Row],[priezvisko]])</f>
        <v>#N/A</v>
      </c>
      <c r="G50" s="5" t="e">
        <f>VLOOKUP(A50,'07.kolo prezentácia'!$A$2:$G$180,4,FALSE)</f>
        <v>#N/A</v>
      </c>
      <c r="H50" s="3" t="e">
        <f>VLOOKUP(A50,'07.kolo prezentácia'!$A$2:$G$180,5,FALSE)</f>
        <v>#N/A</v>
      </c>
      <c r="I50" s="29" t="e">
        <f>VLOOKUP(A50,'07.kolo prezentácia'!$A$2:$G$180,7,FALSE)</f>
        <v>#N/A</v>
      </c>
      <c r="J50" s="21" t="e">
        <f>VLOOKUP(Tabuľka5[[#This Row],[štartovné číslo]],'07.kolo stopky'!A:C,3,FALSE)</f>
        <v>#N/A</v>
      </c>
      <c r="K50" s="21" t="e">
        <f t="shared" si="3"/>
        <v>#N/A</v>
      </c>
      <c r="L50" s="21" t="e">
        <f t="shared" si="4"/>
        <v>#N/A</v>
      </c>
      <c r="M50" s="34"/>
      <c r="N50" s="35"/>
      <c r="O50" s="35"/>
      <c r="P50" s="35"/>
      <c r="Q50" s="35"/>
      <c r="R50" s="35"/>
      <c r="S50" s="35"/>
      <c r="T50" s="35"/>
      <c r="U50" s="35"/>
      <c r="V50" s="35"/>
      <c r="W50" s="38">
        <f t="shared" si="5"/>
        <v>0</v>
      </c>
      <c r="X50" s="53" t="e">
        <f>VLOOKUP(Tabuľka5[[#This Row],[Meno2]],Tabuľka57[[#All],[Stĺpec1]:[ᴓ čas na 1000m]],5,FALSE)</f>
        <v>#N/A</v>
      </c>
      <c r="Y50" s="60" t="e">
        <f>ABS(Tabuľka5[[#This Row],[čas v cieli 2013]]-Tabuľka5[[#This Row],[čas v cieli]])</f>
        <v>#N/A</v>
      </c>
    </row>
    <row r="51" spans="1:25" x14ac:dyDescent="0.25">
      <c r="A51" s="3">
        <v>48</v>
      </c>
      <c r="B51" s="63"/>
      <c r="C51" s="63"/>
      <c r="D51" s="6" t="e">
        <f>VLOOKUP(A51,'07.kolo prezentácia'!$A$2:$G$180,2,FALSE)</f>
        <v>#N/A</v>
      </c>
      <c r="E51" s="6" t="e">
        <f>VLOOKUP(A51,'07.kolo prezentácia'!$A$2:$G$180,3,FALSE)</f>
        <v>#N/A</v>
      </c>
      <c r="F51" s="6" t="e">
        <f>CONCATENATE(Tabuľka5[[#This Row],[meno]]," ",Tabuľka5[[#This Row],[priezvisko]])</f>
        <v>#N/A</v>
      </c>
      <c r="G51" s="6" t="e">
        <f>VLOOKUP(A51,'07.kolo prezentácia'!$A$2:$G$180,4,FALSE)</f>
        <v>#N/A</v>
      </c>
      <c r="H51" s="35" t="e">
        <f>VLOOKUP(A51,'07.kolo prezentácia'!$A$2:$G$180,5,FALSE)</f>
        <v>#N/A</v>
      </c>
      <c r="I51" s="36" t="e">
        <f>VLOOKUP(A51,'07.kolo prezentácia'!$A$2:$G$180,7,FALSE)</f>
        <v>#N/A</v>
      </c>
      <c r="J51" s="37" t="e">
        <f>VLOOKUP(Tabuľka5[[#This Row],[štartovné číslo]],'07.kolo stopky'!A:C,3,FALSE)</f>
        <v>#N/A</v>
      </c>
      <c r="K51" s="37" t="e">
        <f t="shared" si="3"/>
        <v>#N/A</v>
      </c>
      <c r="L51" s="37" t="e">
        <f t="shared" si="4"/>
        <v>#N/A</v>
      </c>
      <c r="M51" s="34"/>
      <c r="N51" s="35"/>
      <c r="O51" s="35"/>
      <c r="P51" s="35"/>
      <c r="Q51" s="35"/>
      <c r="R51" s="35"/>
      <c r="S51" s="35"/>
      <c r="T51" s="35"/>
      <c r="U51" s="35"/>
      <c r="V51" s="35"/>
      <c r="W51" s="38">
        <f t="shared" si="5"/>
        <v>0</v>
      </c>
      <c r="X51" s="53" t="e">
        <f>VLOOKUP(Tabuľka5[[#This Row],[Meno2]],Tabuľka57[[#All],[Stĺpec1]:[ᴓ čas na 1000m]],5,FALSE)</f>
        <v>#N/A</v>
      </c>
      <c r="Y51" s="60" t="e">
        <f>ABS(Tabuľka5[[#This Row],[čas v cieli 2013]]-Tabuľka5[[#This Row],[čas v cieli]])</f>
        <v>#N/A</v>
      </c>
    </row>
    <row r="52" spans="1:25" x14ac:dyDescent="0.25">
      <c r="A52" s="33">
        <v>49</v>
      </c>
      <c r="B52" s="63"/>
      <c r="C52" s="63"/>
      <c r="D52" s="5" t="e">
        <f>VLOOKUP(A52,'07.kolo prezentácia'!$A$2:$G$180,2,FALSE)</f>
        <v>#N/A</v>
      </c>
      <c r="E52" s="5" t="e">
        <f>VLOOKUP(A52,'07.kolo prezentácia'!$A$2:$G$180,3,FALSE)</f>
        <v>#N/A</v>
      </c>
      <c r="F52" s="5" t="e">
        <f>CONCATENATE(Tabuľka5[[#This Row],[meno]]," ",Tabuľka5[[#This Row],[priezvisko]])</f>
        <v>#N/A</v>
      </c>
      <c r="G52" s="5" t="e">
        <f>VLOOKUP(A52,'07.kolo prezentácia'!$A$2:$G$180,4,FALSE)</f>
        <v>#N/A</v>
      </c>
      <c r="H52" s="3" t="e">
        <f>VLOOKUP(A52,'07.kolo prezentácia'!$A$2:$G$180,5,FALSE)</f>
        <v>#N/A</v>
      </c>
      <c r="I52" s="29" t="e">
        <f>VLOOKUP(A52,'07.kolo prezentácia'!$A$2:$G$180,7,FALSE)</f>
        <v>#N/A</v>
      </c>
      <c r="J52" s="21" t="e">
        <f>VLOOKUP(Tabuľka5[[#This Row],[štartovné číslo]],'07.kolo stopky'!A:C,3,FALSE)</f>
        <v>#N/A</v>
      </c>
      <c r="K52" s="21" t="e">
        <f t="shared" si="3"/>
        <v>#N/A</v>
      </c>
      <c r="L52" s="21" t="e">
        <f t="shared" si="4"/>
        <v>#N/A</v>
      </c>
      <c r="M52" s="34"/>
      <c r="N52" s="35"/>
      <c r="O52" s="35"/>
      <c r="P52" s="35"/>
      <c r="Q52" s="35"/>
      <c r="R52" s="35"/>
      <c r="S52" s="35"/>
      <c r="T52" s="35"/>
      <c r="U52" s="35"/>
      <c r="V52" s="35"/>
      <c r="W52" s="38">
        <f t="shared" si="5"/>
        <v>0</v>
      </c>
      <c r="X52" s="53" t="e">
        <f>VLOOKUP(Tabuľka5[[#This Row],[Meno2]],Tabuľka57[[#All],[Stĺpec1]:[ᴓ čas na 1000m]],5,FALSE)</f>
        <v>#N/A</v>
      </c>
      <c r="Y52" s="60" t="e">
        <f>ABS(Tabuľka5[[#This Row],[čas v cieli 2013]]-Tabuľka5[[#This Row],[čas v cieli]])</f>
        <v>#N/A</v>
      </c>
    </row>
    <row r="53" spans="1:25" x14ac:dyDescent="0.25">
      <c r="A53" s="3">
        <v>50</v>
      </c>
      <c r="B53" s="63"/>
      <c r="C53" s="63"/>
      <c r="D53" s="6" t="e">
        <f>VLOOKUP(A53,'07.kolo prezentácia'!$A$2:$G$180,2,FALSE)</f>
        <v>#N/A</v>
      </c>
      <c r="E53" s="6" t="e">
        <f>VLOOKUP(A53,'07.kolo prezentácia'!$A$2:$G$180,3,FALSE)</f>
        <v>#N/A</v>
      </c>
      <c r="F53" s="6" t="e">
        <f>CONCATENATE(Tabuľka5[[#This Row],[meno]]," ",Tabuľka5[[#This Row],[priezvisko]])</f>
        <v>#N/A</v>
      </c>
      <c r="G53" s="6" t="e">
        <f>VLOOKUP(A53,'07.kolo prezentácia'!$A$2:$G$180,4,FALSE)</f>
        <v>#N/A</v>
      </c>
      <c r="H53" s="35" t="e">
        <f>VLOOKUP(A53,'07.kolo prezentácia'!$A$2:$G$180,5,FALSE)</f>
        <v>#N/A</v>
      </c>
      <c r="I53" s="36" t="e">
        <f>VLOOKUP(A53,'07.kolo prezentácia'!$A$2:$G$180,7,FALSE)</f>
        <v>#N/A</v>
      </c>
      <c r="J53" s="37" t="e">
        <f>VLOOKUP(Tabuľka5[[#This Row],[štartovné číslo]],'07.kolo stopky'!A:C,3,FALSE)</f>
        <v>#N/A</v>
      </c>
      <c r="K53" s="37" t="e">
        <f t="shared" si="3"/>
        <v>#N/A</v>
      </c>
      <c r="L53" s="37" t="e">
        <f t="shared" si="4"/>
        <v>#N/A</v>
      </c>
      <c r="M53" s="34"/>
      <c r="N53" s="35"/>
      <c r="O53" s="35"/>
      <c r="P53" s="35"/>
      <c r="Q53" s="35"/>
      <c r="R53" s="35"/>
      <c r="S53" s="35"/>
      <c r="T53" s="35"/>
      <c r="U53" s="35"/>
      <c r="V53" s="35"/>
      <c r="W53" s="38">
        <f t="shared" si="5"/>
        <v>0</v>
      </c>
      <c r="X53" s="53" t="e">
        <f>VLOOKUP(Tabuľka5[[#This Row],[Meno2]],Tabuľka57[[#All],[Stĺpec1]:[ᴓ čas na 1000m]],5,FALSE)</f>
        <v>#N/A</v>
      </c>
      <c r="Y53" s="60" t="e">
        <f>ABS(Tabuľka5[[#This Row],[čas v cieli 2013]]-Tabuľka5[[#This Row],[čas v cieli]])</f>
        <v>#N/A</v>
      </c>
    </row>
    <row r="54" spans="1:25" x14ac:dyDescent="0.25">
      <c r="A54" s="3">
        <v>51</v>
      </c>
      <c r="B54" s="63"/>
      <c r="C54" s="63"/>
      <c r="D54" s="6" t="e">
        <f>VLOOKUP(A54,'07.kolo prezentácia'!$A$2:$G$180,2,FALSE)</f>
        <v>#N/A</v>
      </c>
      <c r="E54" s="6" t="e">
        <f>VLOOKUP(A54,'07.kolo prezentácia'!$A$2:$G$180,3,FALSE)</f>
        <v>#N/A</v>
      </c>
      <c r="F54" s="6" t="e">
        <f>CONCATENATE(Tabuľka5[[#This Row],[meno]]," ",Tabuľka5[[#This Row],[priezvisko]])</f>
        <v>#N/A</v>
      </c>
      <c r="G54" s="6" t="e">
        <f>VLOOKUP(A54,'07.kolo prezentácia'!$A$2:$G$180,4,FALSE)</f>
        <v>#N/A</v>
      </c>
      <c r="H54" s="35" t="e">
        <f>VLOOKUP(A54,'07.kolo prezentácia'!$A$2:$G$180,5,FALSE)</f>
        <v>#N/A</v>
      </c>
      <c r="I54" s="36" t="e">
        <f>VLOOKUP(A54,'07.kolo prezentácia'!$A$2:$G$180,7,FALSE)</f>
        <v>#N/A</v>
      </c>
      <c r="J54" s="37" t="e">
        <f>VLOOKUP(Tabuľka5[[#This Row],[štartovné číslo]],'07.kolo stopky'!A:C,3,FALSE)</f>
        <v>#N/A</v>
      </c>
      <c r="K54" s="37" t="e">
        <f t="shared" si="3"/>
        <v>#N/A</v>
      </c>
      <c r="L54" s="37" t="e">
        <f t="shared" si="4"/>
        <v>#N/A</v>
      </c>
      <c r="M54" s="34"/>
      <c r="N54" s="35"/>
      <c r="O54" s="35"/>
      <c r="P54" s="35"/>
      <c r="Q54" s="35"/>
      <c r="R54" s="35"/>
      <c r="S54" s="35"/>
      <c r="T54" s="35"/>
      <c r="U54" s="35"/>
      <c r="V54" s="35"/>
      <c r="W54" s="38"/>
      <c r="X54" s="53" t="e">
        <f>VLOOKUP(Tabuľka5[[#This Row],[Meno2]],Tabuľka57[[#All],[Stĺpec1]:[ᴓ čas na 1000m]],5,FALSE)</f>
        <v>#N/A</v>
      </c>
      <c r="Y54" s="60" t="e">
        <f>ABS(Tabuľka5[[#This Row],[čas v cieli 2013]]-Tabuľka5[[#This Row],[čas v cieli]])</f>
        <v>#N/A</v>
      </c>
    </row>
    <row r="55" spans="1:25" x14ac:dyDescent="0.25">
      <c r="A55" s="33">
        <v>52</v>
      </c>
      <c r="B55" s="63"/>
      <c r="C55" s="63"/>
      <c r="D55" s="6" t="e">
        <f>VLOOKUP(A55,'07.kolo prezentácia'!$A$2:$G$180,2,FALSE)</f>
        <v>#N/A</v>
      </c>
      <c r="E55" s="6" t="e">
        <f>VLOOKUP(A55,'07.kolo prezentácia'!$A$2:$G$180,3,FALSE)</f>
        <v>#N/A</v>
      </c>
      <c r="F55" s="6" t="e">
        <f>CONCATENATE(Tabuľka5[[#This Row],[meno]]," ",Tabuľka5[[#This Row],[priezvisko]])</f>
        <v>#N/A</v>
      </c>
      <c r="G55" s="6" t="e">
        <f>VLOOKUP(A55,'07.kolo prezentácia'!$A$2:$G$180,4,FALSE)</f>
        <v>#N/A</v>
      </c>
      <c r="H55" s="35" t="e">
        <f>VLOOKUP(A55,'07.kolo prezentácia'!$A$2:$G$180,5,FALSE)</f>
        <v>#N/A</v>
      </c>
      <c r="I55" s="36" t="e">
        <f>VLOOKUP(A55,'07.kolo prezentácia'!$A$2:$G$180,7,FALSE)</f>
        <v>#N/A</v>
      </c>
      <c r="J55" s="37" t="e">
        <f>VLOOKUP(Tabuľka5[[#This Row],[štartovné číslo]],'07.kolo stopky'!A:C,3,FALSE)</f>
        <v>#N/A</v>
      </c>
      <c r="K55" s="37" t="e">
        <f t="shared" si="3"/>
        <v>#N/A</v>
      </c>
      <c r="L55" s="37" t="e">
        <f t="shared" si="4"/>
        <v>#N/A</v>
      </c>
      <c r="M55" s="34"/>
      <c r="N55" s="35"/>
      <c r="O55" s="35"/>
      <c r="P55" s="35"/>
      <c r="Q55" s="35"/>
      <c r="R55" s="35"/>
      <c r="S55" s="35"/>
      <c r="T55" s="35"/>
      <c r="U55" s="35"/>
      <c r="V55" s="35"/>
      <c r="W55" s="38">
        <f t="shared" ref="W55:W86" si="6">SUM(M55:V55)</f>
        <v>0</v>
      </c>
      <c r="X55" s="53" t="e">
        <f>VLOOKUP(Tabuľka5[[#This Row],[Meno2]],Tabuľka57[[#All],[Stĺpec1]:[ᴓ čas na 1000m]],5,FALSE)</f>
        <v>#N/A</v>
      </c>
      <c r="Y55" s="60" t="e">
        <f>ABS(Tabuľka5[[#This Row],[čas v cieli 2013]]-Tabuľka5[[#This Row],[čas v cieli]])</f>
        <v>#N/A</v>
      </c>
    </row>
    <row r="56" spans="1:25" x14ac:dyDescent="0.25">
      <c r="A56" s="3">
        <v>53</v>
      </c>
      <c r="B56" s="63"/>
      <c r="C56" s="63"/>
      <c r="D56" s="6" t="e">
        <f>VLOOKUP(A56,'07.kolo prezentácia'!$A$2:$G$180,2,FALSE)</f>
        <v>#N/A</v>
      </c>
      <c r="E56" s="6" t="e">
        <f>VLOOKUP(A56,'07.kolo prezentácia'!$A$2:$G$180,3,FALSE)</f>
        <v>#N/A</v>
      </c>
      <c r="F56" s="6" t="e">
        <f>CONCATENATE(Tabuľka5[[#This Row],[meno]]," ",Tabuľka5[[#This Row],[priezvisko]])</f>
        <v>#N/A</v>
      </c>
      <c r="G56" s="6" t="e">
        <f>VLOOKUP(A56,'07.kolo prezentácia'!$A$2:$G$180,4,FALSE)</f>
        <v>#N/A</v>
      </c>
      <c r="H56" s="35" t="e">
        <f>VLOOKUP(A56,'07.kolo prezentácia'!$A$2:$G$180,5,FALSE)</f>
        <v>#N/A</v>
      </c>
      <c r="I56" s="36" t="e">
        <f>VLOOKUP(A56,'07.kolo prezentácia'!$A$2:$G$180,7,FALSE)</f>
        <v>#N/A</v>
      </c>
      <c r="J56" s="37" t="e">
        <f>VLOOKUP(Tabuľka5[[#This Row],[štartovné číslo]],'07.kolo stopky'!A:C,3,FALSE)</f>
        <v>#N/A</v>
      </c>
      <c r="K56" s="37" t="e">
        <f t="shared" si="3"/>
        <v>#N/A</v>
      </c>
      <c r="L56" s="37" t="e">
        <f t="shared" si="4"/>
        <v>#N/A</v>
      </c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8">
        <f t="shared" si="6"/>
        <v>0</v>
      </c>
      <c r="X56" s="53" t="e">
        <f>VLOOKUP(Tabuľka5[[#This Row],[Meno2]],Tabuľka57[[#All],[Stĺpec1]:[ᴓ čas na 1000m]],5,FALSE)</f>
        <v>#N/A</v>
      </c>
      <c r="Y56" s="60" t="e">
        <f>ABS(Tabuľka5[[#This Row],[čas v cieli 2013]]-Tabuľka5[[#This Row],[čas v cieli]])</f>
        <v>#N/A</v>
      </c>
    </row>
    <row r="57" spans="1:25" x14ac:dyDescent="0.25">
      <c r="A57" s="3">
        <v>54</v>
      </c>
      <c r="B57" s="63"/>
      <c r="C57" s="63"/>
      <c r="D57" s="6" t="e">
        <f>VLOOKUP(A57,'07.kolo prezentácia'!$A$2:$G$180,2,FALSE)</f>
        <v>#N/A</v>
      </c>
      <c r="E57" s="6" t="e">
        <f>VLOOKUP(A57,'07.kolo prezentácia'!$A$2:$G$180,3,FALSE)</f>
        <v>#N/A</v>
      </c>
      <c r="F57" s="6" t="e">
        <f>CONCATENATE(Tabuľka5[[#This Row],[meno]]," ",Tabuľka5[[#This Row],[priezvisko]])</f>
        <v>#N/A</v>
      </c>
      <c r="G57" s="6" t="e">
        <f>VLOOKUP(A57,'07.kolo prezentácia'!$A$2:$G$180,4,FALSE)</f>
        <v>#N/A</v>
      </c>
      <c r="H57" s="35" t="e">
        <f>VLOOKUP(A57,'07.kolo prezentácia'!$A$2:$G$180,5,FALSE)</f>
        <v>#N/A</v>
      </c>
      <c r="I57" s="36" t="e">
        <f>VLOOKUP(A57,'07.kolo prezentácia'!$A$2:$G$180,7,FALSE)</f>
        <v>#N/A</v>
      </c>
      <c r="J57" s="37" t="e">
        <f>VLOOKUP(Tabuľka5[[#This Row],[štartovné číslo]],'07.kolo stopky'!A:C,3,FALSE)</f>
        <v>#N/A</v>
      </c>
      <c r="K57" s="37" t="e">
        <f t="shared" si="3"/>
        <v>#N/A</v>
      </c>
      <c r="L57" s="37" t="e">
        <f t="shared" si="4"/>
        <v>#N/A</v>
      </c>
      <c r="M57" s="34"/>
      <c r="N57" s="35"/>
      <c r="O57" s="35"/>
      <c r="P57" s="35"/>
      <c r="Q57" s="35"/>
      <c r="R57" s="35"/>
      <c r="S57" s="35"/>
      <c r="T57" s="35"/>
      <c r="U57" s="35"/>
      <c r="V57" s="35"/>
      <c r="W57" s="38">
        <f t="shared" si="6"/>
        <v>0</v>
      </c>
      <c r="X57" s="53" t="e">
        <f>VLOOKUP(Tabuľka5[[#This Row],[Meno2]],Tabuľka57[[#All],[Stĺpec1]:[ᴓ čas na 1000m]],5,FALSE)</f>
        <v>#N/A</v>
      </c>
      <c r="Y57" s="60" t="e">
        <f>ABS(Tabuľka5[[#This Row],[čas v cieli 2013]]-Tabuľka5[[#This Row],[čas v cieli]])</f>
        <v>#N/A</v>
      </c>
    </row>
    <row r="58" spans="1:25" x14ac:dyDescent="0.25">
      <c r="A58" s="33">
        <v>55</v>
      </c>
      <c r="B58" s="63"/>
      <c r="C58" s="63"/>
      <c r="D58" s="6" t="e">
        <f>VLOOKUP(A58,'07.kolo prezentácia'!$A$2:$G$180,2,FALSE)</f>
        <v>#N/A</v>
      </c>
      <c r="E58" s="6" t="e">
        <f>VLOOKUP(A58,'07.kolo prezentácia'!$A$2:$G$180,3,FALSE)</f>
        <v>#N/A</v>
      </c>
      <c r="F58" s="6" t="e">
        <f>CONCATENATE(Tabuľka5[[#This Row],[meno]]," ",Tabuľka5[[#This Row],[priezvisko]])</f>
        <v>#N/A</v>
      </c>
      <c r="G58" s="6" t="e">
        <f>VLOOKUP(A58,'07.kolo prezentácia'!$A$2:$G$180,4,FALSE)</f>
        <v>#N/A</v>
      </c>
      <c r="H58" s="35" t="e">
        <f>VLOOKUP(A58,'07.kolo prezentácia'!$A$2:$G$180,5,FALSE)</f>
        <v>#N/A</v>
      </c>
      <c r="I58" s="36" t="e">
        <f>VLOOKUP(A58,'07.kolo prezentácia'!$A$2:$G$180,7,FALSE)</f>
        <v>#N/A</v>
      </c>
      <c r="J58" s="37" t="e">
        <f>VLOOKUP(Tabuľka5[[#This Row],[štartovné číslo]],'07.kolo stopky'!A:C,3,FALSE)</f>
        <v>#N/A</v>
      </c>
      <c r="K58" s="37" t="e">
        <f t="shared" si="3"/>
        <v>#N/A</v>
      </c>
      <c r="L58" s="37" t="e">
        <f t="shared" si="4"/>
        <v>#N/A</v>
      </c>
      <c r="M58" s="34"/>
      <c r="N58" s="35"/>
      <c r="O58" s="35"/>
      <c r="P58" s="35"/>
      <c r="Q58" s="35"/>
      <c r="R58" s="35"/>
      <c r="S58" s="35"/>
      <c r="T58" s="35"/>
      <c r="U58" s="35"/>
      <c r="V58" s="35"/>
      <c r="W58" s="38">
        <f t="shared" si="6"/>
        <v>0</v>
      </c>
      <c r="X58" s="53" t="e">
        <f>VLOOKUP(Tabuľka5[[#This Row],[Meno2]],Tabuľka57[[#All],[Stĺpec1]:[ᴓ čas na 1000m]],5,FALSE)</f>
        <v>#N/A</v>
      </c>
      <c r="Y58" s="60" t="e">
        <f>ABS(Tabuľka5[[#This Row],[čas v cieli 2013]]-Tabuľka5[[#This Row],[čas v cieli]])</f>
        <v>#N/A</v>
      </c>
    </row>
    <row r="59" spans="1:25" x14ac:dyDescent="0.25">
      <c r="A59" s="3">
        <v>56</v>
      </c>
      <c r="B59" s="63"/>
      <c r="C59" s="63"/>
      <c r="D59" s="5" t="e">
        <f>VLOOKUP(A59,'07.kolo prezentácia'!$A$2:$G$180,2,FALSE)</f>
        <v>#N/A</v>
      </c>
      <c r="E59" s="5" t="e">
        <f>VLOOKUP(A59,'07.kolo prezentácia'!$A$2:$G$180,3,FALSE)</f>
        <v>#N/A</v>
      </c>
      <c r="F59" s="5" t="e">
        <f>CONCATENATE(Tabuľka5[[#This Row],[meno]]," ",Tabuľka5[[#This Row],[priezvisko]])</f>
        <v>#N/A</v>
      </c>
      <c r="G59" s="5" t="e">
        <f>VLOOKUP(A59,'07.kolo prezentácia'!$A$2:$G$180,4,FALSE)</f>
        <v>#N/A</v>
      </c>
      <c r="H59" s="3" t="e">
        <f>VLOOKUP(A59,'07.kolo prezentácia'!$A$2:$G$180,5,FALSE)</f>
        <v>#N/A</v>
      </c>
      <c r="I59" s="29" t="e">
        <f>VLOOKUP(A59,'07.kolo prezentácia'!$A$2:$G$180,7,FALSE)</f>
        <v>#N/A</v>
      </c>
      <c r="J59" s="21" t="e">
        <f>VLOOKUP(Tabuľka5[[#This Row],[štartovné číslo]],'07.kolo stopky'!A:C,3,FALSE)</f>
        <v>#N/A</v>
      </c>
      <c r="K59" s="21" t="e">
        <f t="shared" si="3"/>
        <v>#N/A</v>
      </c>
      <c r="L59" s="21" t="e">
        <f t="shared" si="4"/>
        <v>#N/A</v>
      </c>
      <c r="M59" s="34"/>
      <c r="N59" s="35"/>
      <c r="O59" s="35"/>
      <c r="P59" s="35"/>
      <c r="Q59" s="35"/>
      <c r="R59" s="35"/>
      <c r="S59" s="35"/>
      <c r="T59" s="35"/>
      <c r="U59" s="35"/>
      <c r="V59" s="35"/>
      <c r="W59" s="38">
        <f t="shared" si="6"/>
        <v>0</v>
      </c>
      <c r="X59" s="53" t="e">
        <f>VLOOKUP(Tabuľka5[[#This Row],[Meno2]],Tabuľka57[[#All],[Stĺpec1]:[ᴓ čas na 1000m]],5,FALSE)</f>
        <v>#N/A</v>
      </c>
      <c r="Y59" s="60" t="e">
        <f>ABS(Tabuľka5[[#This Row],[čas v cieli 2013]]-Tabuľka5[[#This Row],[čas v cieli]])</f>
        <v>#N/A</v>
      </c>
    </row>
    <row r="60" spans="1:25" x14ac:dyDescent="0.25">
      <c r="A60" s="3">
        <v>57</v>
      </c>
      <c r="B60" s="63"/>
      <c r="C60" s="63"/>
      <c r="D60" s="6" t="e">
        <f>VLOOKUP(A60,'07.kolo prezentácia'!$A$2:$G$180,2,FALSE)</f>
        <v>#N/A</v>
      </c>
      <c r="E60" s="6" t="e">
        <f>VLOOKUP(A60,'07.kolo prezentácia'!$A$2:$G$180,3,FALSE)</f>
        <v>#N/A</v>
      </c>
      <c r="F60" s="6" t="e">
        <f>CONCATENATE(Tabuľka5[[#This Row],[meno]]," ",Tabuľka5[[#This Row],[priezvisko]])</f>
        <v>#N/A</v>
      </c>
      <c r="G60" s="6" t="e">
        <f>VLOOKUP(A60,'07.kolo prezentácia'!$A$2:$G$180,4,FALSE)</f>
        <v>#N/A</v>
      </c>
      <c r="H60" s="35" t="e">
        <f>VLOOKUP(A60,'07.kolo prezentácia'!$A$2:$G$180,5,FALSE)</f>
        <v>#N/A</v>
      </c>
      <c r="I60" s="36" t="e">
        <f>VLOOKUP(A60,'07.kolo prezentácia'!$A$2:$G$180,7,FALSE)</f>
        <v>#N/A</v>
      </c>
      <c r="J60" s="37" t="e">
        <f>VLOOKUP(Tabuľka5[[#This Row],[štartovné číslo]],'07.kolo stopky'!A:C,3,FALSE)</f>
        <v>#N/A</v>
      </c>
      <c r="K60" s="37" t="e">
        <f t="shared" si="3"/>
        <v>#N/A</v>
      </c>
      <c r="L60" s="37" t="e">
        <f t="shared" si="4"/>
        <v>#N/A</v>
      </c>
      <c r="M60" s="34"/>
      <c r="N60" s="45"/>
      <c r="O60" s="45"/>
      <c r="P60" s="45"/>
      <c r="Q60" s="45"/>
      <c r="R60" s="45"/>
      <c r="S60" s="45"/>
      <c r="T60" s="45"/>
      <c r="U60" s="35"/>
      <c r="V60" s="35"/>
      <c r="W60" s="38">
        <f t="shared" si="6"/>
        <v>0</v>
      </c>
      <c r="X60" s="53" t="e">
        <f>VLOOKUP(Tabuľka5[[#This Row],[Meno2]],Tabuľka57[[#All],[Stĺpec1]:[ᴓ čas na 1000m]],5,FALSE)</f>
        <v>#N/A</v>
      </c>
      <c r="Y60" s="60" t="e">
        <f>ABS(Tabuľka5[[#This Row],[čas v cieli 2013]]-Tabuľka5[[#This Row],[čas v cieli]])</f>
        <v>#N/A</v>
      </c>
    </row>
    <row r="61" spans="1:25" x14ac:dyDescent="0.25">
      <c r="A61" s="33">
        <v>58</v>
      </c>
      <c r="B61" s="63"/>
      <c r="C61" s="63"/>
      <c r="D61" s="5" t="e">
        <f>VLOOKUP(A61,'07.kolo prezentácia'!$A$2:$G$180,2,FALSE)</f>
        <v>#N/A</v>
      </c>
      <c r="E61" s="5" t="e">
        <f>VLOOKUP(A61,'07.kolo prezentácia'!$A$2:$G$180,3,FALSE)</f>
        <v>#N/A</v>
      </c>
      <c r="F61" s="5" t="e">
        <f>CONCATENATE(Tabuľka5[[#This Row],[meno]]," ",Tabuľka5[[#This Row],[priezvisko]])</f>
        <v>#N/A</v>
      </c>
      <c r="G61" s="5" t="e">
        <f>VLOOKUP(A61,'07.kolo prezentácia'!$A$2:$G$180,4,FALSE)</f>
        <v>#N/A</v>
      </c>
      <c r="H61" s="3" t="e">
        <f>VLOOKUP(A61,'07.kolo prezentácia'!$A$2:$G$180,5,FALSE)</f>
        <v>#N/A</v>
      </c>
      <c r="I61" s="29" t="e">
        <f>VLOOKUP(A61,'07.kolo prezentácia'!$A$2:$G$180,7,FALSE)</f>
        <v>#N/A</v>
      </c>
      <c r="J61" s="21" t="e">
        <f>VLOOKUP(Tabuľka5[[#This Row],[štartovné číslo]],'07.kolo stopky'!A:C,3,FALSE)</f>
        <v>#N/A</v>
      </c>
      <c r="K61" s="21" t="e">
        <f t="shared" si="3"/>
        <v>#N/A</v>
      </c>
      <c r="L61" s="21" t="e">
        <f t="shared" si="4"/>
        <v>#N/A</v>
      </c>
      <c r="M61" s="34"/>
      <c r="N61" s="35"/>
      <c r="O61" s="35"/>
      <c r="P61" s="35"/>
      <c r="Q61" s="35"/>
      <c r="R61" s="35"/>
      <c r="S61" s="35"/>
      <c r="T61" s="35"/>
      <c r="U61" s="35"/>
      <c r="V61" s="35"/>
      <c r="W61" s="38">
        <f t="shared" si="6"/>
        <v>0</v>
      </c>
      <c r="X61" s="53" t="e">
        <f>VLOOKUP(Tabuľka5[[#This Row],[Meno2]],Tabuľka57[[#All],[Stĺpec1]:[ᴓ čas na 1000m]],5,FALSE)</f>
        <v>#N/A</v>
      </c>
      <c r="Y61" s="60" t="e">
        <f>ABS(Tabuľka5[[#This Row],[čas v cieli 2013]]-Tabuľka5[[#This Row],[čas v cieli]])</f>
        <v>#N/A</v>
      </c>
    </row>
    <row r="62" spans="1:25" x14ac:dyDescent="0.25">
      <c r="A62" s="3">
        <v>59</v>
      </c>
      <c r="B62" s="63"/>
      <c r="C62" s="63"/>
      <c r="D62" s="6" t="e">
        <f>VLOOKUP(A62,'07.kolo prezentácia'!$A$2:$G$180,2,FALSE)</f>
        <v>#N/A</v>
      </c>
      <c r="E62" s="6" t="e">
        <f>VLOOKUP(A62,'07.kolo prezentácia'!$A$2:$G$180,3,FALSE)</f>
        <v>#N/A</v>
      </c>
      <c r="F62" s="6" t="e">
        <f>CONCATENATE(Tabuľka5[[#This Row],[meno]]," ",Tabuľka5[[#This Row],[priezvisko]])</f>
        <v>#N/A</v>
      </c>
      <c r="G62" s="6" t="e">
        <f>VLOOKUP(A62,'07.kolo prezentácia'!$A$2:$G$180,4,FALSE)</f>
        <v>#N/A</v>
      </c>
      <c r="H62" s="35" t="e">
        <f>VLOOKUP(A62,'07.kolo prezentácia'!$A$2:$G$180,5,FALSE)</f>
        <v>#N/A</v>
      </c>
      <c r="I62" s="36" t="e">
        <f>VLOOKUP(A62,'07.kolo prezentácia'!$A$2:$G$180,7,FALSE)</f>
        <v>#N/A</v>
      </c>
      <c r="J62" s="37" t="e">
        <f>VLOOKUP(Tabuľka5[[#This Row],[štartovné číslo]],'07.kolo stopky'!A:C,3,FALSE)</f>
        <v>#N/A</v>
      </c>
      <c r="K62" s="37" t="e">
        <f t="shared" si="3"/>
        <v>#N/A</v>
      </c>
      <c r="L62" s="37" t="e">
        <f t="shared" si="4"/>
        <v>#N/A</v>
      </c>
      <c r="M62" s="34"/>
      <c r="N62" s="35"/>
      <c r="O62" s="35"/>
      <c r="P62" s="35"/>
      <c r="Q62" s="35"/>
      <c r="R62" s="35"/>
      <c r="S62" s="35"/>
      <c r="T62" s="35"/>
      <c r="U62" s="35"/>
      <c r="V62" s="35"/>
      <c r="W62" s="38">
        <f t="shared" si="6"/>
        <v>0</v>
      </c>
      <c r="X62" s="53" t="e">
        <f>VLOOKUP(Tabuľka5[[#This Row],[Meno2]],Tabuľka57[[#All],[Stĺpec1]:[ᴓ čas na 1000m]],5,FALSE)</f>
        <v>#N/A</v>
      </c>
      <c r="Y62" s="60" t="e">
        <f>ABS(Tabuľka5[[#This Row],[čas v cieli 2013]]-Tabuľka5[[#This Row],[čas v cieli]])</f>
        <v>#N/A</v>
      </c>
    </row>
    <row r="63" spans="1:25" x14ac:dyDescent="0.25">
      <c r="A63" s="3">
        <v>60</v>
      </c>
      <c r="B63" s="63"/>
      <c r="C63" s="63"/>
      <c r="D63" s="5" t="e">
        <f>VLOOKUP(A63,'07.kolo prezentácia'!$A$2:$G$180,2,FALSE)</f>
        <v>#N/A</v>
      </c>
      <c r="E63" s="5" t="e">
        <f>VLOOKUP(A63,'07.kolo prezentácia'!$A$2:$G$180,3,FALSE)</f>
        <v>#N/A</v>
      </c>
      <c r="F63" s="5" t="e">
        <f>CONCATENATE(Tabuľka5[[#This Row],[meno]]," ",Tabuľka5[[#This Row],[priezvisko]])</f>
        <v>#N/A</v>
      </c>
      <c r="G63" s="5" t="e">
        <f>VLOOKUP(A63,'07.kolo prezentácia'!$A$2:$G$180,4,FALSE)</f>
        <v>#N/A</v>
      </c>
      <c r="H63" s="3" t="e">
        <f>VLOOKUP(A63,'07.kolo prezentácia'!$A$2:$G$180,5,FALSE)</f>
        <v>#N/A</v>
      </c>
      <c r="I63" s="29" t="e">
        <f>VLOOKUP(A63,'07.kolo prezentácia'!$A$2:$G$180,7,FALSE)</f>
        <v>#N/A</v>
      </c>
      <c r="J63" s="21" t="e">
        <f>VLOOKUP(Tabuľka5[[#This Row],[štartovné číslo]],'07.kolo stopky'!A:C,3,FALSE)</f>
        <v>#N/A</v>
      </c>
      <c r="K63" s="21" t="e">
        <f t="shared" si="3"/>
        <v>#N/A</v>
      </c>
      <c r="L63" s="21" t="e">
        <f t="shared" si="4"/>
        <v>#N/A</v>
      </c>
      <c r="M63" s="34"/>
      <c r="N63" s="35"/>
      <c r="O63" s="35"/>
      <c r="P63" s="35"/>
      <c r="Q63" s="35"/>
      <c r="R63" s="35"/>
      <c r="S63" s="35"/>
      <c r="T63" s="35"/>
      <c r="U63" s="35"/>
      <c r="V63" s="35"/>
      <c r="W63" s="38">
        <f t="shared" si="6"/>
        <v>0</v>
      </c>
      <c r="X63" s="53" t="e">
        <f>VLOOKUP(Tabuľka5[[#This Row],[Meno2]],Tabuľka57[[#All],[Stĺpec1]:[ᴓ čas na 1000m]],5,FALSE)</f>
        <v>#N/A</v>
      </c>
      <c r="Y63" s="60" t="e">
        <f>ABS(Tabuľka5[[#This Row],[čas v cieli 2013]]-Tabuľka5[[#This Row],[čas v cieli]])</f>
        <v>#N/A</v>
      </c>
    </row>
    <row r="64" spans="1:25" x14ac:dyDescent="0.25">
      <c r="A64" s="33">
        <v>61</v>
      </c>
      <c r="B64" s="63"/>
      <c r="C64" s="63"/>
      <c r="D64" s="5" t="e">
        <f>VLOOKUP(A64,'07.kolo prezentácia'!$A$2:$G$180,2,FALSE)</f>
        <v>#N/A</v>
      </c>
      <c r="E64" s="5" t="e">
        <f>VLOOKUP(A64,'07.kolo prezentácia'!$A$2:$G$180,3,FALSE)</f>
        <v>#N/A</v>
      </c>
      <c r="F64" s="5" t="e">
        <f>CONCATENATE(Tabuľka5[[#This Row],[meno]]," ",Tabuľka5[[#This Row],[priezvisko]])</f>
        <v>#N/A</v>
      </c>
      <c r="G64" s="5" t="e">
        <f>VLOOKUP(A64,'07.kolo prezentácia'!$A$2:$G$180,4,FALSE)</f>
        <v>#N/A</v>
      </c>
      <c r="H64" s="3" t="e">
        <f>VLOOKUP(A64,'07.kolo prezentácia'!$A$2:$G$180,5,FALSE)</f>
        <v>#N/A</v>
      </c>
      <c r="I64" s="29" t="e">
        <f>VLOOKUP(A64,'07.kolo prezentácia'!$A$2:$G$180,7,FALSE)</f>
        <v>#N/A</v>
      </c>
      <c r="J64" s="21" t="e">
        <f>VLOOKUP(Tabuľka5[[#This Row],[štartovné číslo]],'07.kolo stopky'!A:C,3,FALSE)</f>
        <v>#N/A</v>
      </c>
      <c r="K64" s="21" t="e">
        <f t="shared" si="3"/>
        <v>#N/A</v>
      </c>
      <c r="L64" s="21" t="e">
        <f t="shared" si="4"/>
        <v>#N/A</v>
      </c>
      <c r="M64" s="34"/>
      <c r="N64" s="35"/>
      <c r="O64" s="35"/>
      <c r="P64" s="35"/>
      <c r="Q64" s="35"/>
      <c r="R64" s="35"/>
      <c r="S64" s="35"/>
      <c r="T64" s="35"/>
      <c r="U64" s="35"/>
      <c r="V64" s="35"/>
      <c r="W64" s="38">
        <f t="shared" si="6"/>
        <v>0</v>
      </c>
      <c r="X64" s="53" t="e">
        <f>VLOOKUP(Tabuľka5[[#This Row],[Meno2]],Tabuľka57[[#All],[Stĺpec1]:[ᴓ čas na 1000m]],5,FALSE)</f>
        <v>#N/A</v>
      </c>
      <c r="Y64" s="60" t="e">
        <f>ABS(Tabuľka5[[#This Row],[čas v cieli 2013]]-Tabuľka5[[#This Row],[čas v cieli]])</f>
        <v>#N/A</v>
      </c>
    </row>
    <row r="65" spans="1:25" x14ac:dyDescent="0.25">
      <c r="A65" s="3">
        <v>62</v>
      </c>
      <c r="B65" s="63"/>
      <c r="C65" s="63"/>
      <c r="D65" s="5" t="e">
        <f>VLOOKUP(A65,'07.kolo prezentácia'!$A$2:$G$180,2,FALSE)</f>
        <v>#N/A</v>
      </c>
      <c r="E65" s="5" t="e">
        <f>VLOOKUP(A65,'07.kolo prezentácia'!$A$2:$G$180,3,FALSE)</f>
        <v>#N/A</v>
      </c>
      <c r="F65" s="5" t="e">
        <f>CONCATENATE(Tabuľka5[[#This Row],[meno]]," ",Tabuľka5[[#This Row],[priezvisko]])</f>
        <v>#N/A</v>
      </c>
      <c r="G65" s="5" t="e">
        <f>VLOOKUP(A65,'07.kolo prezentácia'!$A$2:$G$180,4,FALSE)</f>
        <v>#N/A</v>
      </c>
      <c r="H65" s="3" t="e">
        <f>VLOOKUP(A65,'07.kolo prezentácia'!$A$2:$G$180,5,FALSE)</f>
        <v>#N/A</v>
      </c>
      <c r="I65" s="29" t="e">
        <f>VLOOKUP(A65,'07.kolo prezentácia'!$A$2:$G$180,7,FALSE)</f>
        <v>#N/A</v>
      </c>
      <c r="J65" s="21" t="e">
        <f>VLOOKUP(Tabuľka5[[#This Row],[štartovné číslo]],'07.kolo stopky'!A:C,3,FALSE)</f>
        <v>#N/A</v>
      </c>
      <c r="K65" s="21" t="e">
        <f t="shared" si="3"/>
        <v>#N/A</v>
      </c>
      <c r="L65" s="21" t="e">
        <f t="shared" si="4"/>
        <v>#N/A</v>
      </c>
      <c r="M65" s="34"/>
      <c r="N65" s="35"/>
      <c r="O65" s="35"/>
      <c r="P65" s="35"/>
      <c r="Q65" s="35"/>
      <c r="R65" s="35"/>
      <c r="S65" s="35"/>
      <c r="T65" s="35"/>
      <c r="U65" s="35"/>
      <c r="V65" s="35"/>
      <c r="W65" s="38">
        <f t="shared" si="6"/>
        <v>0</v>
      </c>
      <c r="X65" s="53" t="e">
        <f>VLOOKUP(Tabuľka5[[#This Row],[Meno2]],Tabuľka57[[#All],[Stĺpec1]:[ᴓ čas na 1000m]],5,FALSE)</f>
        <v>#N/A</v>
      </c>
      <c r="Y65" s="60" t="e">
        <f>ABS(Tabuľka5[[#This Row],[čas v cieli 2013]]-Tabuľka5[[#This Row],[čas v cieli]])</f>
        <v>#N/A</v>
      </c>
    </row>
    <row r="66" spans="1:25" x14ac:dyDescent="0.25">
      <c r="A66" s="3">
        <v>63</v>
      </c>
      <c r="B66" s="63"/>
      <c r="C66" s="63"/>
      <c r="D66" s="6" t="e">
        <f>VLOOKUP(A66,'07.kolo prezentácia'!$A$2:$G$180,2,FALSE)</f>
        <v>#N/A</v>
      </c>
      <c r="E66" s="6" t="e">
        <f>VLOOKUP(A66,'07.kolo prezentácia'!$A$2:$G$180,3,FALSE)</f>
        <v>#N/A</v>
      </c>
      <c r="F66" s="6" t="e">
        <f>CONCATENATE(Tabuľka5[[#This Row],[meno]]," ",Tabuľka5[[#This Row],[priezvisko]])</f>
        <v>#N/A</v>
      </c>
      <c r="G66" s="6" t="e">
        <f>VLOOKUP(A66,'07.kolo prezentácia'!$A$2:$G$180,4,FALSE)</f>
        <v>#N/A</v>
      </c>
      <c r="H66" s="35" t="e">
        <f>VLOOKUP(A66,'07.kolo prezentácia'!$A$2:$G$180,5,FALSE)</f>
        <v>#N/A</v>
      </c>
      <c r="I66" s="36" t="e">
        <f>VLOOKUP(A66,'07.kolo prezentácia'!$A$2:$G$180,7,FALSE)</f>
        <v>#N/A</v>
      </c>
      <c r="J66" s="21" t="e">
        <f>VLOOKUP(Tabuľka5[[#This Row],[štartovné číslo]],'07.kolo stopky'!A:C,3,FALSE)</f>
        <v>#N/A</v>
      </c>
      <c r="K66" s="37" t="e">
        <f t="shared" si="3"/>
        <v>#N/A</v>
      </c>
      <c r="L66" s="37" t="e">
        <f t="shared" si="4"/>
        <v>#N/A</v>
      </c>
      <c r="M66" s="34"/>
      <c r="N66" s="35"/>
      <c r="O66" s="35"/>
      <c r="P66" s="35"/>
      <c r="Q66" s="35"/>
      <c r="R66" s="35"/>
      <c r="S66" s="35"/>
      <c r="T66" s="35"/>
      <c r="U66" s="35"/>
      <c r="V66" s="35"/>
      <c r="W66" s="38">
        <f t="shared" si="6"/>
        <v>0</v>
      </c>
      <c r="X66" s="53" t="e">
        <f>VLOOKUP(Tabuľka5[[#This Row],[Meno2]],Tabuľka57[[#All],[Stĺpec1]:[ᴓ čas na 1000m]],5,FALSE)</f>
        <v>#N/A</v>
      </c>
      <c r="Y66" s="60" t="e">
        <f>ABS(Tabuľka5[[#This Row],[čas v cieli 2013]]-Tabuľka5[[#This Row],[čas v cieli]])</f>
        <v>#N/A</v>
      </c>
    </row>
    <row r="67" spans="1:25" x14ac:dyDescent="0.25">
      <c r="A67" s="33">
        <v>64</v>
      </c>
      <c r="B67" s="63"/>
      <c r="C67" s="63"/>
      <c r="D67" s="5" t="e">
        <f>VLOOKUP(A67,'07.kolo prezentácia'!$A$2:$G$180,2,FALSE)</f>
        <v>#N/A</v>
      </c>
      <c r="E67" s="5" t="e">
        <f>VLOOKUP(A67,'07.kolo prezentácia'!$A$2:$G$180,3,FALSE)</f>
        <v>#N/A</v>
      </c>
      <c r="F67" s="5" t="e">
        <f>CONCATENATE(Tabuľka5[[#This Row],[meno]]," ",Tabuľka5[[#This Row],[priezvisko]])</f>
        <v>#N/A</v>
      </c>
      <c r="G67" s="5" t="e">
        <f>VLOOKUP(A67,'07.kolo prezentácia'!$A$2:$G$180,4,FALSE)</f>
        <v>#N/A</v>
      </c>
      <c r="H67" s="3" t="e">
        <f>VLOOKUP(A67,'07.kolo prezentácia'!$A$2:$G$180,5,FALSE)</f>
        <v>#N/A</v>
      </c>
      <c r="I67" s="29" t="e">
        <f>VLOOKUP(A67,'07.kolo prezentácia'!$A$2:$G$180,7,FALSE)</f>
        <v>#N/A</v>
      </c>
      <c r="J67" s="21" t="e">
        <f>VLOOKUP(Tabuľka5[[#This Row],[štartovné číslo]],'07.kolo stopky'!A:C,3,FALSE)</f>
        <v>#N/A</v>
      </c>
      <c r="K67" s="21" t="e">
        <f t="shared" si="3"/>
        <v>#N/A</v>
      </c>
      <c r="L67" s="21" t="e">
        <f t="shared" si="4"/>
        <v>#N/A</v>
      </c>
      <c r="M67" s="34"/>
      <c r="N67" s="35"/>
      <c r="O67" s="35"/>
      <c r="P67" s="35"/>
      <c r="Q67" s="35"/>
      <c r="R67" s="35"/>
      <c r="S67" s="35"/>
      <c r="T67" s="35"/>
      <c r="U67" s="35"/>
      <c r="V67" s="35"/>
      <c r="W67" s="38">
        <f t="shared" si="6"/>
        <v>0</v>
      </c>
      <c r="X67" s="53" t="e">
        <f>VLOOKUP(Tabuľka5[[#This Row],[Meno2]],Tabuľka57[[#All],[Stĺpec1]:[ᴓ čas na 1000m]],5,FALSE)</f>
        <v>#N/A</v>
      </c>
      <c r="Y67" s="60" t="e">
        <f>ABS(Tabuľka5[[#This Row],[čas v cieli 2013]]-Tabuľka5[[#This Row],[čas v cieli]])</f>
        <v>#N/A</v>
      </c>
    </row>
    <row r="68" spans="1:25" x14ac:dyDescent="0.25">
      <c r="A68" s="3">
        <v>65</v>
      </c>
      <c r="B68" s="63"/>
      <c r="C68" s="63"/>
      <c r="D68" s="5" t="e">
        <f>VLOOKUP(A68,'07.kolo prezentácia'!$A$2:$G$180,2,FALSE)</f>
        <v>#N/A</v>
      </c>
      <c r="E68" s="5" t="e">
        <f>VLOOKUP(A68,'07.kolo prezentácia'!$A$2:$G$180,3,FALSE)</f>
        <v>#N/A</v>
      </c>
      <c r="F68" s="5" t="e">
        <f>CONCATENATE(Tabuľka5[[#This Row],[meno]]," ",Tabuľka5[[#This Row],[priezvisko]])</f>
        <v>#N/A</v>
      </c>
      <c r="G68" s="5" t="e">
        <f>VLOOKUP(A68,'07.kolo prezentácia'!$A$2:$G$180,4,FALSE)</f>
        <v>#N/A</v>
      </c>
      <c r="H68" s="3" t="e">
        <f>VLOOKUP(A68,'07.kolo prezentácia'!$A$2:$G$180,5,FALSE)</f>
        <v>#N/A</v>
      </c>
      <c r="I68" s="29" t="e">
        <f>VLOOKUP(A68,'07.kolo prezentácia'!$A$2:$G$180,7,FALSE)</f>
        <v>#N/A</v>
      </c>
      <c r="J68" s="21" t="e">
        <f>VLOOKUP(Tabuľka5[[#This Row],[štartovné číslo]],'07.kolo stopky'!A:C,3,FALSE)</f>
        <v>#N/A</v>
      </c>
      <c r="K68" s="21" t="e">
        <f t="shared" ref="K68:K99" si="7">J68/$Z$3</f>
        <v>#N/A</v>
      </c>
      <c r="L68" s="21" t="e">
        <f t="shared" ref="L68:L99" si="8">J68-$AA$3</f>
        <v>#N/A</v>
      </c>
      <c r="M68" s="34"/>
      <c r="N68" s="35"/>
      <c r="O68" s="35"/>
      <c r="P68" s="35"/>
      <c r="Q68" s="35"/>
      <c r="R68" s="35"/>
      <c r="S68" s="35"/>
      <c r="T68" s="35"/>
      <c r="U68" s="35"/>
      <c r="V68" s="35"/>
      <c r="W68" s="38">
        <f t="shared" si="6"/>
        <v>0</v>
      </c>
      <c r="X68" s="53" t="e">
        <f>VLOOKUP(Tabuľka5[[#This Row],[Meno2]],Tabuľka57[[#All],[Stĺpec1]:[ᴓ čas na 1000m]],5,FALSE)</f>
        <v>#N/A</v>
      </c>
      <c r="Y68" s="60" t="e">
        <f>ABS(Tabuľka5[[#This Row],[čas v cieli 2013]]-Tabuľka5[[#This Row],[čas v cieli]])</f>
        <v>#N/A</v>
      </c>
    </row>
    <row r="69" spans="1:25" x14ac:dyDescent="0.25">
      <c r="A69" s="3">
        <v>66</v>
      </c>
      <c r="B69" s="63"/>
      <c r="C69" s="63"/>
      <c r="D69" s="5" t="e">
        <f>VLOOKUP(A69,'07.kolo prezentácia'!$A$2:$G$180,2,FALSE)</f>
        <v>#N/A</v>
      </c>
      <c r="E69" s="5" t="e">
        <f>VLOOKUP(A69,'07.kolo prezentácia'!$A$2:$G$180,3,FALSE)</f>
        <v>#N/A</v>
      </c>
      <c r="F69" s="5" t="e">
        <f>CONCATENATE(Tabuľka5[[#This Row],[meno]]," ",Tabuľka5[[#This Row],[priezvisko]])</f>
        <v>#N/A</v>
      </c>
      <c r="G69" s="5" t="e">
        <f>VLOOKUP(A69,'07.kolo prezentácia'!$A$2:$G$180,4,FALSE)</f>
        <v>#N/A</v>
      </c>
      <c r="H69" s="3" t="e">
        <f>VLOOKUP(A69,'07.kolo prezentácia'!$A$2:$G$180,5,FALSE)</f>
        <v>#N/A</v>
      </c>
      <c r="I69" s="29" t="e">
        <f>VLOOKUP(A69,'07.kolo prezentácia'!$A$2:$G$180,7,FALSE)</f>
        <v>#N/A</v>
      </c>
      <c r="J69" s="21" t="e">
        <f>VLOOKUP(Tabuľka5[[#This Row],[štartovné číslo]],'07.kolo stopky'!A:C,3,FALSE)</f>
        <v>#N/A</v>
      </c>
      <c r="K69" s="21" t="e">
        <f t="shared" si="7"/>
        <v>#N/A</v>
      </c>
      <c r="L69" s="21" t="e">
        <f t="shared" si="8"/>
        <v>#N/A</v>
      </c>
      <c r="M69" s="34"/>
      <c r="N69" s="35"/>
      <c r="O69" s="35"/>
      <c r="P69" s="35"/>
      <c r="Q69" s="35"/>
      <c r="R69" s="35"/>
      <c r="S69" s="35"/>
      <c r="T69" s="35"/>
      <c r="U69" s="35"/>
      <c r="V69" s="35"/>
      <c r="W69" s="38">
        <f t="shared" si="6"/>
        <v>0</v>
      </c>
      <c r="X69" s="53" t="e">
        <f>VLOOKUP(Tabuľka5[[#This Row],[Meno2]],Tabuľka57[[#All],[Stĺpec1]:[ᴓ čas na 1000m]],5,FALSE)</f>
        <v>#N/A</v>
      </c>
      <c r="Y69" s="60" t="e">
        <f>ABS(Tabuľka5[[#This Row],[čas v cieli 2013]]-Tabuľka5[[#This Row],[čas v cieli]])</f>
        <v>#N/A</v>
      </c>
    </row>
    <row r="70" spans="1:25" x14ac:dyDescent="0.25">
      <c r="A70" s="33">
        <v>67</v>
      </c>
      <c r="B70" s="63"/>
      <c r="C70" s="63"/>
      <c r="D70" s="6" t="e">
        <f>VLOOKUP(A70,'07.kolo prezentácia'!$A$2:$G$180,2,FALSE)</f>
        <v>#N/A</v>
      </c>
      <c r="E70" s="6" t="e">
        <f>VLOOKUP(A70,'07.kolo prezentácia'!$A$2:$G$180,3,FALSE)</f>
        <v>#N/A</v>
      </c>
      <c r="F70" s="6" t="e">
        <f>CONCATENATE(Tabuľka5[[#This Row],[meno]]," ",Tabuľka5[[#This Row],[priezvisko]])</f>
        <v>#N/A</v>
      </c>
      <c r="G70" s="6" t="e">
        <f>VLOOKUP(A70,'07.kolo prezentácia'!$A$2:$G$180,4,FALSE)</f>
        <v>#N/A</v>
      </c>
      <c r="H70" s="35" t="e">
        <f>VLOOKUP(A70,'07.kolo prezentácia'!$A$2:$G$180,5,FALSE)</f>
        <v>#N/A</v>
      </c>
      <c r="I70" s="36" t="e">
        <f>VLOOKUP(A70,'07.kolo prezentácia'!$A$2:$G$180,7,FALSE)</f>
        <v>#N/A</v>
      </c>
      <c r="J70" s="37" t="e">
        <f>VLOOKUP(Tabuľka5[[#This Row],[štartovné číslo]],'07.kolo stopky'!A:C,3,FALSE)</f>
        <v>#N/A</v>
      </c>
      <c r="K70" s="37" t="e">
        <f t="shared" si="7"/>
        <v>#N/A</v>
      </c>
      <c r="L70" s="37" t="e">
        <f t="shared" si="8"/>
        <v>#N/A</v>
      </c>
      <c r="M70" s="34"/>
      <c r="N70" s="35"/>
      <c r="O70" s="35"/>
      <c r="P70" s="35"/>
      <c r="Q70" s="35"/>
      <c r="R70" s="35"/>
      <c r="S70" s="35"/>
      <c r="T70" s="35"/>
      <c r="U70" s="35"/>
      <c r="V70" s="35"/>
      <c r="W70" s="38">
        <f t="shared" si="6"/>
        <v>0</v>
      </c>
      <c r="X70" s="53" t="e">
        <f>VLOOKUP(Tabuľka5[[#This Row],[Meno2]],Tabuľka57[[#All],[Stĺpec1]:[ᴓ čas na 1000m]],5,FALSE)</f>
        <v>#N/A</v>
      </c>
      <c r="Y70" s="60" t="e">
        <f>ABS(Tabuľka5[[#This Row],[čas v cieli 2013]]-Tabuľka5[[#This Row],[čas v cieli]])</f>
        <v>#N/A</v>
      </c>
    </row>
    <row r="71" spans="1:25" x14ac:dyDescent="0.25">
      <c r="A71" s="3">
        <v>68</v>
      </c>
      <c r="B71" s="63"/>
      <c r="C71" s="63"/>
      <c r="D71" s="6" t="e">
        <f>VLOOKUP(A71,'07.kolo prezentácia'!$A$2:$G$180,2,FALSE)</f>
        <v>#N/A</v>
      </c>
      <c r="E71" s="6" t="e">
        <f>VLOOKUP(A71,'07.kolo prezentácia'!$A$2:$G$180,3,FALSE)</f>
        <v>#N/A</v>
      </c>
      <c r="F71" s="6" t="e">
        <f>CONCATENATE(Tabuľka5[[#This Row],[meno]]," ",Tabuľka5[[#This Row],[priezvisko]])</f>
        <v>#N/A</v>
      </c>
      <c r="G71" s="6" t="e">
        <f>VLOOKUP(A71,'07.kolo prezentácia'!$A$2:$G$180,4,FALSE)</f>
        <v>#N/A</v>
      </c>
      <c r="H71" s="35" t="e">
        <f>VLOOKUP(A71,'07.kolo prezentácia'!$A$2:$G$180,5,FALSE)</f>
        <v>#N/A</v>
      </c>
      <c r="I71" s="36" t="e">
        <f>VLOOKUP(A71,'07.kolo prezentácia'!$A$2:$G$180,7,FALSE)</f>
        <v>#N/A</v>
      </c>
      <c r="J71" s="37" t="e">
        <f>VLOOKUP(Tabuľka5[[#This Row],[štartovné číslo]],'07.kolo stopky'!A:C,3,FALSE)</f>
        <v>#N/A</v>
      </c>
      <c r="K71" s="37" t="e">
        <f t="shared" si="7"/>
        <v>#N/A</v>
      </c>
      <c r="L71" s="37" t="e">
        <f t="shared" si="8"/>
        <v>#N/A</v>
      </c>
      <c r="M71" s="34"/>
      <c r="N71" s="35"/>
      <c r="O71" s="35"/>
      <c r="P71" s="35"/>
      <c r="Q71" s="35"/>
      <c r="R71" s="35"/>
      <c r="S71" s="35"/>
      <c r="T71" s="35"/>
      <c r="U71" s="35"/>
      <c r="V71" s="35"/>
      <c r="W71" s="38">
        <f t="shared" si="6"/>
        <v>0</v>
      </c>
      <c r="X71" s="53" t="e">
        <f>VLOOKUP(Tabuľka5[[#This Row],[Meno2]],Tabuľka57[[#All],[Stĺpec1]:[ᴓ čas na 1000m]],5,FALSE)</f>
        <v>#N/A</v>
      </c>
      <c r="Y71" s="60" t="e">
        <f>ABS(Tabuľka5[[#This Row],[čas v cieli 2013]]-Tabuľka5[[#This Row],[čas v cieli]])</f>
        <v>#N/A</v>
      </c>
    </row>
    <row r="72" spans="1:25" x14ac:dyDescent="0.25">
      <c r="A72" s="3">
        <v>69</v>
      </c>
      <c r="B72" s="63"/>
      <c r="C72" s="63"/>
      <c r="D72" s="5" t="e">
        <f>VLOOKUP(A72,'07.kolo prezentácia'!$A$2:$G$180,2,FALSE)</f>
        <v>#N/A</v>
      </c>
      <c r="E72" s="5" t="e">
        <f>VLOOKUP(A72,'07.kolo prezentácia'!$A$2:$G$180,3,FALSE)</f>
        <v>#N/A</v>
      </c>
      <c r="F72" s="5" t="e">
        <f>CONCATENATE(Tabuľka5[[#This Row],[meno]]," ",Tabuľka5[[#This Row],[priezvisko]])</f>
        <v>#N/A</v>
      </c>
      <c r="G72" s="5" t="e">
        <f>VLOOKUP(A72,'07.kolo prezentácia'!$A$2:$G$180,4,FALSE)</f>
        <v>#N/A</v>
      </c>
      <c r="H72" s="3" t="e">
        <f>VLOOKUP(A72,'07.kolo prezentácia'!$A$2:$G$180,5,FALSE)</f>
        <v>#N/A</v>
      </c>
      <c r="I72" s="29" t="e">
        <f>VLOOKUP(A72,'07.kolo prezentácia'!$A$2:$G$180,7,FALSE)</f>
        <v>#N/A</v>
      </c>
      <c r="J72" s="21" t="e">
        <f>VLOOKUP(Tabuľka5[[#This Row],[štartovné číslo]],'07.kolo stopky'!A:C,3,FALSE)</f>
        <v>#N/A</v>
      </c>
      <c r="K72" s="21" t="e">
        <f t="shared" si="7"/>
        <v>#N/A</v>
      </c>
      <c r="L72" s="21" t="e">
        <f t="shared" si="8"/>
        <v>#N/A</v>
      </c>
      <c r="M72" s="34"/>
      <c r="N72" s="35"/>
      <c r="O72" s="35"/>
      <c r="P72" s="35"/>
      <c r="Q72" s="35"/>
      <c r="R72" s="35"/>
      <c r="S72" s="35"/>
      <c r="T72" s="35"/>
      <c r="U72" s="35"/>
      <c r="V72" s="35"/>
      <c r="W72" s="38">
        <f t="shared" si="6"/>
        <v>0</v>
      </c>
      <c r="X72" s="53" t="e">
        <f>VLOOKUP(Tabuľka5[[#This Row],[Meno2]],Tabuľka57[[#All],[Stĺpec1]:[ᴓ čas na 1000m]],5,FALSE)</f>
        <v>#N/A</v>
      </c>
      <c r="Y72" s="60" t="e">
        <f>ABS(Tabuľka5[[#This Row],[čas v cieli 2013]]-Tabuľka5[[#This Row],[čas v cieli]])</f>
        <v>#N/A</v>
      </c>
    </row>
    <row r="73" spans="1:25" x14ac:dyDescent="0.25">
      <c r="A73" s="33">
        <v>70</v>
      </c>
      <c r="B73" s="63"/>
      <c r="C73" s="63"/>
      <c r="D73" s="6" t="e">
        <f>VLOOKUP(A73,'07.kolo prezentácia'!$A$2:$G$180,2,FALSE)</f>
        <v>#N/A</v>
      </c>
      <c r="E73" s="6" t="e">
        <f>VLOOKUP(A73,'07.kolo prezentácia'!$A$2:$G$180,3,FALSE)</f>
        <v>#N/A</v>
      </c>
      <c r="F73" s="6" t="e">
        <f>CONCATENATE(Tabuľka5[[#This Row],[meno]]," ",Tabuľka5[[#This Row],[priezvisko]])</f>
        <v>#N/A</v>
      </c>
      <c r="G73" s="6" t="e">
        <f>VLOOKUP(A73,'07.kolo prezentácia'!$A$2:$G$180,4,FALSE)</f>
        <v>#N/A</v>
      </c>
      <c r="H73" s="35" t="e">
        <f>VLOOKUP(A73,'07.kolo prezentácia'!$A$2:$G$180,5,FALSE)</f>
        <v>#N/A</v>
      </c>
      <c r="I73" s="36" t="e">
        <f>VLOOKUP(A73,'07.kolo prezentácia'!$A$2:$G$180,7,FALSE)</f>
        <v>#N/A</v>
      </c>
      <c r="J73" s="37" t="e">
        <f>VLOOKUP(Tabuľka5[[#This Row],[štartovné číslo]],'07.kolo stopky'!A:C,3,FALSE)</f>
        <v>#N/A</v>
      </c>
      <c r="K73" s="37" t="e">
        <f t="shared" si="7"/>
        <v>#N/A</v>
      </c>
      <c r="L73" s="37" t="e">
        <f t="shared" si="8"/>
        <v>#N/A</v>
      </c>
      <c r="M73" s="34"/>
      <c r="N73" s="35"/>
      <c r="O73" s="35"/>
      <c r="P73" s="35"/>
      <c r="Q73" s="35"/>
      <c r="R73" s="35"/>
      <c r="S73" s="35"/>
      <c r="T73" s="35"/>
      <c r="U73" s="35"/>
      <c r="V73" s="35"/>
      <c r="W73" s="38">
        <f t="shared" si="6"/>
        <v>0</v>
      </c>
      <c r="X73" s="53" t="e">
        <f>VLOOKUP(Tabuľka5[[#This Row],[Meno2]],Tabuľka57[[#All],[Stĺpec1]:[ᴓ čas na 1000m]],5,FALSE)</f>
        <v>#N/A</v>
      </c>
      <c r="Y73" s="60" t="e">
        <f>ABS(Tabuľka5[[#This Row],[čas v cieli 2013]]-Tabuľka5[[#This Row],[čas v cieli]])</f>
        <v>#N/A</v>
      </c>
    </row>
    <row r="74" spans="1:25" x14ac:dyDescent="0.25">
      <c r="A74" s="3">
        <v>71</v>
      </c>
      <c r="B74" s="63"/>
      <c r="C74" s="63"/>
      <c r="D74" s="5" t="e">
        <f>VLOOKUP(A74,'07.kolo prezentácia'!$A$2:$G$180,2,FALSE)</f>
        <v>#N/A</v>
      </c>
      <c r="E74" s="5" t="e">
        <f>VLOOKUP(A74,'07.kolo prezentácia'!$A$2:$G$180,3,FALSE)</f>
        <v>#N/A</v>
      </c>
      <c r="F74" s="5" t="e">
        <f>CONCATENATE(Tabuľka5[[#This Row],[meno]]," ",Tabuľka5[[#This Row],[priezvisko]])</f>
        <v>#N/A</v>
      </c>
      <c r="G74" s="5" t="e">
        <f>VLOOKUP(A74,'07.kolo prezentácia'!$A$2:$G$180,4,FALSE)</f>
        <v>#N/A</v>
      </c>
      <c r="H74" s="3" t="e">
        <f>VLOOKUP(A74,'07.kolo prezentácia'!$A$2:$G$180,5,FALSE)</f>
        <v>#N/A</v>
      </c>
      <c r="I74" s="29" t="e">
        <f>VLOOKUP(A74,'07.kolo prezentácia'!$A$2:$G$180,7,FALSE)</f>
        <v>#N/A</v>
      </c>
      <c r="J74" s="21" t="e">
        <f>VLOOKUP(Tabuľka5[[#This Row],[štartovné číslo]],'07.kolo stopky'!A:C,3,FALSE)</f>
        <v>#N/A</v>
      </c>
      <c r="K74" s="21" t="e">
        <f t="shared" si="7"/>
        <v>#N/A</v>
      </c>
      <c r="L74" s="21" t="e">
        <f t="shared" si="8"/>
        <v>#N/A</v>
      </c>
      <c r="M74" s="34"/>
      <c r="N74" s="35"/>
      <c r="O74" s="35"/>
      <c r="P74" s="35"/>
      <c r="Q74" s="35"/>
      <c r="R74" s="35"/>
      <c r="S74" s="35"/>
      <c r="T74" s="35"/>
      <c r="U74" s="35"/>
      <c r="V74" s="35"/>
      <c r="W74" s="38">
        <f t="shared" si="6"/>
        <v>0</v>
      </c>
      <c r="X74" s="53" t="e">
        <f>VLOOKUP(Tabuľka5[[#This Row],[Meno2]],Tabuľka57[[#All],[Stĺpec1]:[ᴓ čas na 1000m]],5,FALSE)</f>
        <v>#N/A</v>
      </c>
      <c r="Y74" s="60" t="e">
        <f>ABS(Tabuľka5[[#This Row],[čas v cieli 2013]]-Tabuľka5[[#This Row],[čas v cieli]])</f>
        <v>#N/A</v>
      </c>
    </row>
    <row r="75" spans="1:25" x14ac:dyDescent="0.25">
      <c r="A75" s="3">
        <v>72</v>
      </c>
      <c r="B75" s="63"/>
      <c r="C75" s="63"/>
      <c r="D75" s="6" t="e">
        <f>VLOOKUP(A75,'07.kolo prezentácia'!$A$2:$G$180,2,FALSE)</f>
        <v>#N/A</v>
      </c>
      <c r="E75" s="6" t="e">
        <f>VLOOKUP(A75,'07.kolo prezentácia'!$A$2:$G$180,3,FALSE)</f>
        <v>#N/A</v>
      </c>
      <c r="F75" s="6" t="e">
        <f>CONCATENATE(Tabuľka5[[#This Row],[meno]]," ",Tabuľka5[[#This Row],[priezvisko]])</f>
        <v>#N/A</v>
      </c>
      <c r="G75" s="6" t="e">
        <f>VLOOKUP(A75,'07.kolo prezentácia'!$A$2:$G$180,4,FALSE)</f>
        <v>#N/A</v>
      </c>
      <c r="H75" s="35" t="e">
        <f>VLOOKUP(A75,'07.kolo prezentácia'!$A$2:$G$180,5,FALSE)</f>
        <v>#N/A</v>
      </c>
      <c r="I75" s="36" t="e">
        <f>VLOOKUP(A75,'07.kolo prezentácia'!$A$2:$G$180,7,FALSE)</f>
        <v>#N/A</v>
      </c>
      <c r="J75" s="37" t="e">
        <f>VLOOKUP(Tabuľka5[[#This Row],[štartovné číslo]],'07.kolo stopky'!A:C,3,FALSE)</f>
        <v>#N/A</v>
      </c>
      <c r="K75" s="37" t="e">
        <f t="shared" si="7"/>
        <v>#N/A</v>
      </c>
      <c r="L75" s="37" t="e">
        <f t="shared" si="8"/>
        <v>#N/A</v>
      </c>
      <c r="M75" s="34"/>
      <c r="N75" s="35"/>
      <c r="O75" s="35"/>
      <c r="P75" s="35"/>
      <c r="Q75" s="35"/>
      <c r="R75" s="35"/>
      <c r="S75" s="35"/>
      <c r="T75" s="35"/>
      <c r="U75" s="35"/>
      <c r="V75" s="35"/>
      <c r="W75" s="38">
        <f t="shared" si="6"/>
        <v>0</v>
      </c>
      <c r="X75" s="53" t="e">
        <f>VLOOKUP(Tabuľka5[[#This Row],[Meno2]],Tabuľka57[[#All],[Stĺpec1]:[ᴓ čas na 1000m]],5,FALSE)</f>
        <v>#N/A</v>
      </c>
      <c r="Y75" s="60" t="e">
        <f>ABS(Tabuľka5[[#This Row],[čas v cieli 2013]]-Tabuľka5[[#This Row],[čas v cieli]])</f>
        <v>#N/A</v>
      </c>
    </row>
    <row r="76" spans="1:25" x14ac:dyDescent="0.25">
      <c r="A76" s="33">
        <v>73</v>
      </c>
      <c r="B76" s="63"/>
      <c r="C76" s="63"/>
      <c r="D76" s="6" t="e">
        <f>VLOOKUP(A76,'07.kolo prezentácia'!$A$2:$G$180,2,FALSE)</f>
        <v>#N/A</v>
      </c>
      <c r="E76" s="6" t="e">
        <f>VLOOKUP(A76,'07.kolo prezentácia'!$A$2:$G$180,3,FALSE)</f>
        <v>#N/A</v>
      </c>
      <c r="F76" s="6" t="e">
        <f>CONCATENATE(Tabuľka5[[#This Row],[meno]]," ",Tabuľka5[[#This Row],[priezvisko]])</f>
        <v>#N/A</v>
      </c>
      <c r="G76" s="6" t="e">
        <f>VLOOKUP(A76,'07.kolo prezentácia'!$A$2:$G$180,4,FALSE)</f>
        <v>#N/A</v>
      </c>
      <c r="H76" s="35" t="e">
        <f>VLOOKUP(A76,'07.kolo prezentácia'!$A$2:$G$180,5,FALSE)</f>
        <v>#N/A</v>
      </c>
      <c r="I76" s="36" t="e">
        <f>VLOOKUP(A76,'07.kolo prezentácia'!$A$2:$G$180,7,FALSE)</f>
        <v>#N/A</v>
      </c>
      <c r="J76" s="37" t="e">
        <f>VLOOKUP(Tabuľka5[[#This Row],[štartovné číslo]],'07.kolo stopky'!A:C,3,FALSE)</f>
        <v>#N/A</v>
      </c>
      <c r="K76" s="37" t="e">
        <f t="shared" si="7"/>
        <v>#N/A</v>
      </c>
      <c r="L76" s="37" t="e">
        <f t="shared" si="8"/>
        <v>#N/A</v>
      </c>
      <c r="M76" s="34"/>
      <c r="N76" s="35"/>
      <c r="O76" s="35"/>
      <c r="P76" s="35"/>
      <c r="Q76" s="35"/>
      <c r="R76" s="35"/>
      <c r="S76" s="35"/>
      <c r="T76" s="35"/>
      <c r="U76" s="35"/>
      <c r="V76" s="35"/>
      <c r="W76" s="38">
        <f t="shared" si="6"/>
        <v>0</v>
      </c>
      <c r="X76" s="53" t="e">
        <f>VLOOKUP(Tabuľka5[[#This Row],[Meno2]],Tabuľka57[[#All],[Stĺpec1]:[ᴓ čas na 1000m]],5,FALSE)</f>
        <v>#N/A</v>
      </c>
      <c r="Y76" s="60" t="e">
        <f>ABS(Tabuľka5[[#This Row],[čas v cieli 2013]]-Tabuľka5[[#This Row],[čas v cieli]])</f>
        <v>#N/A</v>
      </c>
    </row>
    <row r="77" spans="1:25" x14ac:dyDescent="0.25">
      <c r="A77" s="3">
        <v>74</v>
      </c>
      <c r="B77" s="63"/>
      <c r="C77" s="63"/>
      <c r="D77" s="6" t="e">
        <f>VLOOKUP(A77,'07.kolo prezentácia'!$A$2:$G$180,2,FALSE)</f>
        <v>#N/A</v>
      </c>
      <c r="E77" s="6" t="e">
        <f>VLOOKUP(A77,'07.kolo prezentácia'!$A$2:$G$180,3,FALSE)</f>
        <v>#N/A</v>
      </c>
      <c r="F77" s="6" t="e">
        <f>CONCATENATE(Tabuľka5[[#This Row],[meno]]," ",Tabuľka5[[#This Row],[priezvisko]])</f>
        <v>#N/A</v>
      </c>
      <c r="G77" s="6" t="e">
        <f>VLOOKUP(A77,'07.kolo prezentácia'!$A$2:$G$180,4,FALSE)</f>
        <v>#N/A</v>
      </c>
      <c r="H77" s="35" t="e">
        <f>VLOOKUP(A77,'07.kolo prezentácia'!$A$2:$G$180,5,FALSE)</f>
        <v>#N/A</v>
      </c>
      <c r="I77" s="36" t="e">
        <f>VLOOKUP(A77,'07.kolo prezentácia'!$A$2:$G$180,7,FALSE)</f>
        <v>#N/A</v>
      </c>
      <c r="J77" s="37" t="e">
        <f>VLOOKUP(Tabuľka5[[#This Row],[štartovné číslo]],'07.kolo stopky'!A:C,3,FALSE)</f>
        <v>#N/A</v>
      </c>
      <c r="K77" s="37" t="e">
        <f t="shared" si="7"/>
        <v>#N/A</v>
      </c>
      <c r="L77" s="37" t="e">
        <f t="shared" si="8"/>
        <v>#N/A</v>
      </c>
      <c r="M77" s="34"/>
      <c r="N77" s="35"/>
      <c r="O77" s="35"/>
      <c r="P77" s="35"/>
      <c r="Q77" s="35"/>
      <c r="R77" s="35"/>
      <c r="S77" s="35"/>
      <c r="T77" s="35"/>
      <c r="U77" s="35"/>
      <c r="V77" s="35"/>
      <c r="W77" s="38">
        <f t="shared" si="6"/>
        <v>0</v>
      </c>
      <c r="X77" s="53" t="e">
        <f>VLOOKUP(Tabuľka5[[#This Row],[Meno2]],Tabuľka57[[#All],[Stĺpec1]:[ᴓ čas na 1000m]],5,FALSE)</f>
        <v>#N/A</v>
      </c>
      <c r="Y77" s="60" t="e">
        <f>ABS(Tabuľka5[[#This Row],[čas v cieli 2013]]-Tabuľka5[[#This Row],[čas v cieli]])</f>
        <v>#N/A</v>
      </c>
    </row>
    <row r="78" spans="1:25" x14ac:dyDescent="0.25">
      <c r="A78" s="3">
        <v>75</v>
      </c>
      <c r="B78" s="63"/>
      <c r="C78" s="63"/>
      <c r="D78" s="6" t="e">
        <f>VLOOKUP(A78,'07.kolo prezentácia'!$A$2:$G$180,2,FALSE)</f>
        <v>#N/A</v>
      </c>
      <c r="E78" s="6" t="e">
        <f>VLOOKUP(A78,'07.kolo prezentácia'!$A$2:$G$180,3,FALSE)</f>
        <v>#N/A</v>
      </c>
      <c r="F78" s="6" t="e">
        <f>CONCATENATE(Tabuľka5[[#This Row],[meno]]," ",Tabuľka5[[#This Row],[priezvisko]])</f>
        <v>#N/A</v>
      </c>
      <c r="G78" s="6" t="e">
        <f>VLOOKUP(A78,'07.kolo prezentácia'!$A$2:$G$180,4,FALSE)</f>
        <v>#N/A</v>
      </c>
      <c r="H78" s="35" t="e">
        <f>VLOOKUP(A78,'07.kolo prezentácia'!$A$2:$G$180,5,FALSE)</f>
        <v>#N/A</v>
      </c>
      <c r="I78" s="36" t="e">
        <f>VLOOKUP(A78,'07.kolo prezentácia'!$A$2:$G$180,7,FALSE)</f>
        <v>#N/A</v>
      </c>
      <c r="J78" s="37" t="e">
        <f>VLOOKUP(Tabuľka5[[#This Row],[štartovné číslo]],'07.kolo stopky'!A:C,3,FALSE)</f>
        <v>#N/A</v>
      </c>
      <c r="K78" s="37" t="e">
        <f t="shared" si="7"/>
        <v>#N/A</v>
      </c>
      <c r="L78" s="37" t="e">
        <f t="shared" si="8"/>
        <v>#N/A</v>
      </c>
      <c r="M78" s="34"/>
      <c r="N78" s="35"/>
      <c r="O78" s="35"/>
      <c r="P78" s="35"/>
      <c r="Q78" s="35"/>
      <c r="R78" s="35"/>
      <c r="S78" s="35"/>
      <c r="T78" s="35"/>
      <c r="U78" s="35"/>
      <c r="V78" s="35"/>
      <c r="W78" s="38">
        <f t="shared" si="6"/>
        <v>0</v>
      </c>
      <c r="X78" s="53" t="e">
        <f>VLOOKUP(Tabuľka5[[#This Row],[Meno2]],Tabuľka57[[#All],[Stĺpec1]:[ᴓ čas na 1000m]],5,FALSE)</f>
        <v>#N/A</v>
      </c>
      <c r="Y78" s="60" t="e">
        <f>ABS(Tabuľka5[[#This Row],[čas v cieli 2013]]-Tabuľka5[[#This Row],[čas v cieli]])</f>
        <v>#N/A</v>
      </c>
    </row>
    <row r="79" spans="1:25" x14ac:dyDescent="0.25">
      <c r="A79" s="33">
        <v>76</v>
      </c>
      <c r="B79" s="63"/>
      <c r="C79" s="63"/>
      <c r="D79" s="6" t="e">
        <f>VLOOKUP(A79,'07.kolo prezentácia'!$A$2:$G$180,2,FALSE)</f>
        <v>#N/A</v>
      </c>
      <c r="E79" s="6" t="e">
        <f>VLOOKUP(A79,'07.kolo prezentácia'!$A$2:$G$180,3,FALSE)</f>
        <v>#N/A</v>
      </c>
      <c r="F79" s="6" t="e">
        <f>CONCATENATE(Tabuľka5[[#This Row],[meno]]," ",Tabuľka5[[#This Row],[priezvisko]])</f>
        <v>#N/A</v>
      </c>
      <c r="G79" s="6" t="e">
        <f>VLOOKUP(A79,'07.kolo prezentácia'!$A$2:$G$180,4,FALSE)</f>
        <v>#N/A</v>
      </c>
      <c r="H79" s="35" t="e">
        <f>VLOOKUP(A79,'07.kolo prezentácia'!$A$2:$G$180,5,FALSE)</f>
        <v>#N/A</v>
      </c>
      <c r="I79" s="36" t="e">
        <f>VLOOKUP(A79,'07.kolo prezentácia'!$A$2:$G$180,7,FALSE)</f>
        <v>#N/A</v>
      </c>
      <c r="J79" s="37" t="e">
        <f>VLOOKUP(Tabuľka5[[#This Row],[štartovné číslo]],'07.kolo stopky'!A:C,3,FALSE)</f>
        <v>#N/A</v>
      </c>
      <c r="K79" s="37" t="e">
        <f t="shared" si="7"/>
        <v>#N/A</v>
      </c>
      <c r="L79" s="37" t="e">
        <f t="shared" si="8"/>
        <v>#N/A</v>
      </c>
      <c r="M79" s="34"/>
      <c r="N79" s="35"/>
      <c r="O79" s="35"/>
      <c r="P79" s="35"/>
      <c r="Q79" s="35"/>
      <c r="R79" s="35"/>
      <c r="S79" s="35"/>
      <c r="T79" s="35"/>
      <c r="U79" s="35"/>
      <c r="V79" s="35"/>
      <c r="W79" s="38">
        <f t="shared" si="6"/>
        <v>0</v>
      </c>
      <c r="X79" s="53" t="e">
        <f>VLOOKUP(Tabuľka5[[#This Row],[Meno2]],Tabuľka57[[#All],[Stĺpec1]:[ᴓ čas na 1000m]],5,FALSE)</f>
        <v>#N/A</v>
      </c>
      <c r="Y79" s="60" t="e">
        <f>ABS(Tabuľka5[[#This Row],[čas v cieli 2013]]-Tabuľka5[[#This Row],[čas v cieli]])</f>
        <v>#N/A</v>
      </c>
    </row>
    <row r="80" spans="1:25" x14ac:dyDescent="0.25">
      <c r="A80" s="3">
        <v>77</v>
      </c>
      <c r="B80" s="63"/>
      <c r="C80" s="63"/>
      <c r="D80" s="6" t="e">
        <f>VLOOKUP(A80,'07.kolo prezentácia'!$A$2:$G$180,2,FALSE)</f>
        <v>#N/A</v>
      </c>
      <c r="E80" s="6" t="e">
        <f>VLOOKUP(A80,'07.kolo prezentácia'!$A$2:$G$180,3,FALSE)</f>
        <v>#N/A</v>
      </c>
      <c r="F80" s="6" t="e">
        <f>CONCATENATE(Tabuľka5[[#This Row],[meno]]," ",Tabuľka5[[#This Row],[priezvisko]])</f>
        <v>#N/A</v>
      </c>
      <c r="G80" s="6" t="e">
        <f>VLOOKUP(A80,'07.kolo prezentácia'!$A$2:$G$180,4,FALSE)</f>
        <v>#N/A</v>
      </c>
      <c r="H80" s="35" t="e">
        <f>VLOOKUP(A80,'07.kolo prezentácia'!$A$2:$G$180,5,FALSE)</f>
        <v>#N/A</v>
      </c>
      <c r="I80" s="36" t="e">
        <f>VLOOKUP(A80,'07.kolo prezentácia'!$A$2:$G$180,7,FALSE)</f>
        <v>#N/A</v>
      </c>
      <c r="J80" s="37" t="e">
        <f>VLOOKUP(Tabuľka5[[#This Row],[štartovné číslo]],'07.kolo stopky'!A:C,3,FALSE)</f>
        <v>#N/A</v>
      </c>
      <c r="K80" s="37" t="e">
        <f t="shared" si="7"/>
        <v>#N/A</v>
      </c>
      <c r="L80" s="37" t="e">
        <f t="shared" si="8"/>
        <v>#N/A</v>
      </c>
      <c r="M80" s="34"/>
      <c r="N80" s="35"/>
      <c r="O80" s="35"/>
      <c r="P80" s="35"/>
      <c r="Q80" s="35"/>
      <c r="R80" s="35"/>
      <c r="S80" s="35"/>
      <c r="T80" s="35"/>
      <c r="U80" s="35"/>
      <c r="V80" s="35"/>
      <c r="W80" s="38">
        <f t="shared" si="6"/>
        <v>0</v>
      </c>
      <c r="X80" s="53" t="e">
        <f>VLOOKUP(Tabuľka5[[#This Row],[Meno2]],Tabuľka57[[#All],[Stĺpec1]:[ᴓ čas na 1000m]],5,FALSE)</f>
        <v>#N/A</v>
      </c>
      <c r="Y80" s="60" t="e">
        <f>ABS(Tabuľka5[[#This Row],[čas v cieli 2013]]-Tabuľka5[[#This Row],[čas v cieli]])</f>
        <v>#N/A</v>
      </c>
    </row>
    <row r="81" spans="1:25" x14ac:dyDescent="0.25">
      <c r="A81" s="3">
        <v>78</v>
      </c>
      <c r="B81" s="63"/>
      <c r="C81" s="63"/>
      <c r="D81" s="6" t="e">
        <f>VLOOKUP(A81,'07.kolo prezentácia'!$A$2:$G$180,2,FALSE)</f>
        <v>#N/A</v>
      </c>
      <c r="E81" s="6" t="e">
        <f>VLOOKUP(A81,'07.kolo prezentácia'!$A$2:$G$180,3,FALSE)</f>
        <v>#N/A</v>
      </c>
      <c r="F81" s="6" t="e">
        <f>CONCATENATE(Tabuľka5[[#This Row],[meno]]," ",Tabuľka5[[#This Row],[priezvisko]])</f>
        <v>#N/A</v>
      </c>
      <c r="G81" s="6" t="e">
        <f>VLOOKUP(A81,'07.kolo prezentácia'!$A$2:$G$180,4,FALSE)</f>
        <v>#N/A</v>
      </c>
      <c r="H81" s="35" t="e">
        <f>VLOOKUP(A81,'07.kolo prezentácia'!$A$2:$G$180,5,FALSE)</f>
        <v>#N/A</v>
      </c>
      <c r="I81" s="36" t="e">
        <f>VLOOKUP(A81,'07.kolo prezentácia'!$A$2:$G$180,7,FALSE)</f>
        <v>#N/A</v>
      </c>
      <c r="J81" s="37" t="e">
        <f>VLOOKUP(Tabuľka5[[#This Row],[štartovné číslo]],'07.kolo stopky'!A:C,3,FALSE)</f>
        <v>#N/A</v>
      </c>
      <c r="K81" s="37" t="e">
        <f t="shared" si="7"/>
        <v>#N/A</v>
      </c>
      <c r="L81" s="37" t="e">
        <f t="shared" si="8"/>
        <v>#N/A</v>
      </c>
      <c r="M81" s="34"/>
      <c r="N81" s="35"/>
      <c r="O81" s="35"/>
      <c r="P81" s="35"/>
      <c r="Q81" s="35"/>
      <c r="R81" s="35"/>
      <c r="S81" s="35"/>
      <c r="T81" s="35"/>
      <c r="U81" s="35"/>
      <c r="V81" s="35"/>
      <c r="W81" s="38">
        <f t="shared" si="6"/>
        <v>0</v>
      </c>
      <c r="X81" s="53" t="e">
        <f>VLOOKUP(Tabuľka5[[#This Row],[Meno2]],Tabuľka57[[#All],[Stĺpec1]:[ᴓ čas na 1000m]],5,FALSE)</f>
        <v>#N/A</v>
      </c>
      <c r="Y81" s="60" t="e">
        <f>ABS(Tabuľka5[[#This Row],[čas v cieli 2013]]-Tabuľka5[[#This Row],[čas v cieli]])</f>
        <v>#N/A</v>
      </c>
    </row>
    <row r="82" spans="1:25" x14ac:dyDescent="0.25">
      <c r="A82" s="33">
        <v>79</v>
      </c>
      <c r="B82" s="63"/>
      <c r="C82" s="63"/>
      <c r="D82" s="6" t="e">
        <f>VLOOKUP(A82,'07.kolo prezentácia'!$A$2:$G$180,2,FALSE)</f>
        <v>#N/A</v>
      </c>
      <c r="E82" s="6" t="e">
        <f>VLOOKUP(A82,'07.kolo prezentácia'!$A$2:$G$180,3,FALSE)</f>
        <v>#N/A</v>
      </c>
      <c r="F82" s="6" t="e">
        <f>CONCATENATE(Tabuľka5[[#This Row],[meno]]," ",Tabuľka5[[#This Row],[priezvisko]])</f>
        <v>#N/A</v>
      </c>
      <c r="G82" s="6" t="e">
        <f>VLOOKUP(A82,'07.kolo prezentácia'!$A$2:$G$180,4,FALSE)</f>
        <v>#N/A</v>
      </c>
      <c r="H82" s="35" t="e">
        <f>VLOOKUP(A82,'07.kolo prezentácia'!$A$2:$G$180,5,FALSE)</f>
        <v>#N/A</v>
      </c>
      <c r="I82" s="36" t="e">
        <f>VLOOKUP(A82,'07.kolo prezentácia'!$A$2:$G$180,7,FALSE)</f>
        <v>#N/A</v>
      </c>
      <c r="J82" s="37" t="e">
        <f>VLOOKUP(Tabuľka5[[#This Row],[štartovné číslo]],'07.kolo stopky'!A:C,3,FALSE)</f>
        <v>#N/A</v>
      </c>
      <c r="K82" s="37" t="e">
        <f t="shared" si="7"/>
        <v>#N/A</v>
      </c>
      <c r="L82" s="37" t="e">
        <f t="shared" si="8"/>
        <v>#N/A</v>
      </c>
      <c r="M82" s="34"/>
      <c r="N82" s="35"/>
      <c r="O82" s="35"/>
      <c r="P82" s="35"/>
      <c r="Q82" s="35"/>
      <c r="R82" s="35"/>
      <c r="S82" s="35"/>
      <c r="T82" s="35"/>
      <c r="U82" s="35"/>
      <c r="V82" s="35"/>
      <c r="W82" s="38">
        <f t="shared" si="6"/>
        <v>0</v>
      </c>
      <c r="X82" s="53" t="e">
        <f>VLOOKUP(Tabuľka5[[#This Row],[Meno2]],Tabuľka57[[#All],[Stĺpec1]:[ᴓ čas na 1000m]],5,FALSE)</f>
        <v>#N/A</v>
      </c>
      <c r="Y82" s="60" t="e">
        <f>ABS(Tabuľka5[[#This Row],[čas v cieli 2013]]-Tabuľka5[[#This Row],[čas v cieli]])</f>
        <v>#N/A</v>
      </c>
    </row>
    <row r="83" spans="1:25" x14ac:dyDescent="0.25">
      <c r="A83" s="3">
        <v>80</v>
      </c>
      <c r="B83" s="63"/>
      <c r="C83" s="63"/>
      <c r="D83" s="6" t="e">
        <f>VLOOKUP(A83,'07.kolo prezentácia'!$A$2:$G$180,2,FALSE)</f>
        <v>#N/A</v>
      </c>
      <c r="E83" s="6" t="e">
        <f>VLOOKUP(A83,'07.kolo prezentácia'!$A$2:$G$180,3,FALSE)</f>
        <v>#N/A</v>
      </c>
      <c r="F83" s="6" t="e">
        <f>CONCATENATE(Tabuľka5[[#This Row],[meno]]," ",Tabuľka5[[#This Row],[priezvisko]])</f>
        <v>#N/A</v>
      </c>
      <c r="G83" s="6" t="e">
        <f>VLOOKUP(A83,'07.kolo prezentácia'!$A$2:$G$180,4,FALSE)</f>
        <v>#N/A</v>
      </c>
      <c r="H83" s="35" t="e">
        <f>VLOOKUP(A83,'07.kolo prezentácia'!$A$2:$G$180,5,FALSE)</f>
        <v>#N/A</v>
      </c>
      <c r="I83" s="36" t="e">
        <f>VLOOKUP(A83,'07.kolo prezentácia'!$A$2:$G$180,7,FALSE)</f>
        <v>#N/A</v>
      </c>
      <c r="J83" s="37" t="e">
        <f>VLOOKUP(Tabuľka5[[#This Row],[štartovné číslo]],'07.kolo stopky'!A:C,3,FALSE)</f>
        <v>#N/A</v>
      </c>
      <c r="K83" s="37" t="e">
        <f t="shared" si="7"/>
        <v>#N/A</v>
      </c>
      <c r="L83" s="37" t="e">
        <f t="shared" si="8"/>
        <v>#N/A</v>
      </c>
      <c r="M83" s="34"/>
      <c r="N83" s="35"/>
      <c r="O83" s="35"/>
      <c r="P83" s="35"/>
      <c r="Q83" s="35"/>
      <c r="R83" s="35"/>
      <c r="S83" s="35"/>
      <c r="T83" s="35"/>
      <c r="U83" s="35"/>
      <c r="V83" s="35"/>
      <c r="W83" s="38">
        <f t="shared" si="6"/>
        <v>0</v>
      </c>
      <c r="X83" s="53" t="e">
        <f>VLOOKUP(Tabuľka5[[#This Row],[Meno2]],Tabuľka57[[#All],[Stĺpec1]:[ᴓ čas na 1000m]],5,FALSE)</f>
        <v>#N/A</v>
      </c>
      <c r="Y83" s="60" t="e">
        <f>ABS(Tabuľka5[[#This Row],[čas v cieli 2013]]-Tabuľka5[[#This Row],[čas v cieli]])</f>
        <v>#N/A</v>
      </c>
    </row>
    <row r="84" spans="1:25" x14ac:dyDescent="0.25">
      <c r="A84" s="3">
        <v>81</v>
      </c>
      <c r="B84" s="63"/>
      <c r="C84" s="63"/>
      <c r="D84" s="6" t="e">
        <f>VLOOKUP(A84,'07.kolo prezentácia'!$A$2:$G$180,2,FALSE)</f>
        <v>#N/A</v>
      </c>
      <c r="E84" s="6" t="e">
        <f>VLOOKUP(A84,'07.kolo prezentácia'!$A$2:$G$180,3,FALSE)</f>
        <v>#N/A</v>
      </c>
      <c r="F84" s="6" t="e">
        <f>CONCATENATE(Tabuľka5[[#This Row],[meno]]," ",Tabuľka5[[#This Row],[priezvisko]])</f>
        <v>#N/A</v>
      </c>
      <c r="G84" s="6" t="e">
        <f>VLOOKUP(A84,'07.kolo prezentácia'!$A$2:$G$180,4,FALSE)</f>
        <v>#N/A</v>
      </c>
      <c r="H84" s="35" t="e">
        <f>VLOOKUP(A84,'07.kolo prezentácia'!$A$2:$G$180,5,FALSE)</f>
        <v>#N/A</v>
      </c>
      <c r="I84" s="36" t="e">
        <f>VLOOKUP(A84,'07.kolo prezentácia'!$A$2:$G$180,7,FALSE)</f>
        <v>#N/A</v>
      </c>
      <c r="J84" s="37" t="e">
        <f>VLOOKUP(Tabuľka5[[#This Row],[štartovné číslo]],'07.kolo stopky'!A:C,3,FALSE)</f>
        <v>#N/A</v>
      </c>
      <c r="K84" s="37" t="e">
        <f t="shared" si="7"/>
        <v>#N/A</v>
      </c>
      <c r="L84" s="37" t="e">
        <f t="shared" si="8"/>
        <v>#N/A</v>
      </c>
      <c r="M84" s="34"/>
      <c r="N84" s="35"/>
      <c r="O84" s="35"/>
      <c r="P84" s="35"/>
      <c r="Q84" s="35"/>
      <c r="R84" s="35"/>
      <c r="S84" s="35"/>
      <c r="T84" s="35"/>
      <c r="U84" s="35"/>
      <c r="V84" s="35"/>
      <c r="W84" s="38">
        <f t="shared" si="6"/>
        <v>0</v>
      </c>
      <c r="X84" s="53" t="e">
        <f>VLOOKUP(Tabuľka5[[#This Row],[Meno2]],Tabuľka57[[#All],[Stĺpec1]:[ᴓ čas na 1000m]],5,FALSE)</f>
        <v>#N/A</v>
      </c>
      <c r="Y84" s="60" t="e">
        <f>ABS(Tabuľka5[[#This Row],[čas v cieli 2013]]-Tabuľka5[[#This Row],[čas v cieli]])</f>
        <v>#N/A</v>
      </c>
    </row>
    <row r="85" spans="1:25" x14ac:dyDescent="0.25">
      <c r="A85" s="3">
        <v>82</v>
      </c>
      <c r="B85" s="63"/>
      <c r="C85" s="63"/>
      <c r="D85" s="6" t="e">
        <f>VLOOKUP(A85,'07.kolo prezentácia'!$A$2:$G$180,2,FALSE)</f>
        <v>#N/A</v>
      </c>
      <c r="E85" s="6" t="e">
        <f>VLOOKUP(A85,'07.kolo prezentácia'!$A$2:$G$180,3,FALSE)</f>
        <v>#N/A</v>
      </c>
      <c r="F85" s="6" t="e">
        <f>CONCATENATE(Tabuľka5[[#This Row],[meno]]," ",Tabuľka5[[#This Row],[priezvisko]])</f>
        <v>#N/A</v>
      </c>
      <c r="G85" s="6" t="e">
        <f>VLOOKUP(A85,'07.kolo prezentácia'!$A$2:$G$180,4,FALSE)</f>
        <v>#N/A</v>
      </c>
      <c r="H85" s="35" t="e">
        <f>VLOOKUP(A85,'07.kolo prezentácia'!$A$2:$G$180,5,FALSE)</f>
        <v>#N/A</v>
      </c>
      <c r="I85" s="36" t="e">
        <f>VLOOKUP(A85,'07.kolo prezentácia'!$A$2:$G$180,7,FALSE)</f>
        <v>#N/A</v>
      </c>
      <c r="J85" s="37" t="e">
        <f>VLOOKUP(Tabuľka5[[#This Row],[štartovné číslo]],'07.kolo stopky'!A:C,3,FALSE)</f>
        <v>#N/A</v>
      </c>
      <c r="K85" s="37" t="e">
        <f t="shared" si="7"/>
        <v>#N/A</v>
      </c>
      <c r="L85" s="37" t="e">
        <f t="shared" si="8"/>
        <v>#N/A</v>
      </c>
      <c r="M85" s="34"/>
      <c r="N85" s="35"/>
      <c r="O85" s="35"/>
      <c r="P85" s="35"/>
      <c r="Q85" s="35"/>
      <c r="R85" s="35"/>
      <c r="S85" s="35"/>
      <c r="T85" s="35"/>
      <c r="U85" s="35"/>
      <c r="V85" s="35"/>
      <c r="W85" s="38">
        <f t="shared" si="6"/>
        <v>0</v>
      </c>
      <c r="X85" s="53" t="e">
        <f>VLOOKUP(Tabuľka5[[#This Row],[Meno2]],Tabuľka57[[#All],[Stĺpec1]:[ᴓ čas na 1000m]],5,FALSE)</f>
        <v>#N/A</v>
      </c>
      <c r="Y85" s="60" t="e">
        <f>ABS(Tabuľka5[[#This Row],[čas v cieli 2013]]-Tabuľka5[[#This Row],[čas v cieli]])</f>
        <v>#N/A</v>
      </c>
    </row>
    <row r="86" spans="1:25" x14ac:dyDescent="0.25">
      <c r="A86" s="3">
        <v>83</v>
      </c>
      <c r="B86" s="63"/>
      <c r="C86" s="63"/>
      <c r="D86" s="6" t="e">
        <f>VLOOKUP(A86,'07.kolo prezentácia'!$A$2:$G$180,2,FALSE)</f>
        <v>#N/A</v>
      </c>
      <c r="E86" s="6" t="e">
        <f>VLOOKUP(A86,'07.kolo prezentácia'!$A$2:$G$180,3,FALSE)</f>
        <v>#N/A</v>
      </c>
      <c r="F86" s="6" t="e">
        <f>CONCATENATE(Tabuľka5[[#This Row],[meno]]," ",Tabuľka5[[#This Row],[priezvisko]])</f>
        <v>#N/A</v>
      </c>
      <c r="G86" s="6" t="e">
        <f>VLOOKUP(A86,'07.kolo prezentácia'!$A$2:$G$180,4,FALSE)</f>
        <v>#N/A</v>
      </c>
      <c r="H86" s="35" t="e">
        <f>VLOOKUP(A86,'07.kolo prezentácia'!$A$2:$G$180,5,FALSE)</f>
        <v>#N/A</v>
      </c>
      <c r="I86" s="36" t="e">
        <f>VLOOKUP(A86,'07.kolo prezentácia'!$A$2:$G$180,7,FALSE)</f>
        <v>#N/A</v>
      </c>
      <c r="J86" s="37" t="e">
        <f>VLOOKUP(Tabuľka5[[#This Row],[štartovné číslo]],'07.kolo stopky'!A:C,3,FALSE)</f>
        <v>#N/A</v>
      </c>
      <c r="K86" s="37" t="e">
        <f t="shared" si="7"/>
        <v>#N/A</v>
      </c>
      <c r="L86" s="37" t="e">
        <f t="shared" si="8"/>
        <v>#N/A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8">
        <f t="shared" si="6"/>
        <v>0</v>
      </c>
      <c r="X86" s="53" t="e">
        <f>VLOOKUP(Tabuľka5[[#This Row],[Meno2]],Tabuľka57[[#All],[Stĺpec1]:[ᴓ čas na 1000m]],5,FALSE)</f>
        <v>#N/A</v>
      </c>
      <c r="Y86" s="60" t="e">
        <f>ABS(Tabuľka5[[#This Row],[čas v cieli 2013]]-Tabuľka5[[#This Row],[čas v cieli]])</f>
        <v>#N/A</v>
      </c>
    </row>
    <row r="87" spans="1:25" x14ac:dyDescent="0.25">
      <c r="A87" s="3">
        <v>84</v>
      </c>
      <c r="B87" s="63"/>
      <c r="C87" s="63"/>
      <c r="D87" s="6" t="e">
        <f>VLOOKUP(A87,'07.kolo prezentácia'!$A$2:$G$180,2,FALSE)</f>
        <v>#N/A</v>
      </c>
      <c r="E87" s="6" t="e">
        <f>VLOOKUP(A87,'07.kolo prezentácia'!$A$2:$G$180,3,FALSE)</f>
        <v>#N/A</v>
      </c>
      <c r="F87" s="6" t="e">
        <f>CONCATENATE(Tabuľka5[[#This Row],[meno]]," ",Tabuľka5[[#This Row],[priezvisko]])</f>
        <v>#N/A</v>
      </c>
      <c r="G87" s="6" t="e">
        <f>VLOOKUP(A87,'07.kolo prezentácia'!$A$2:$G$180,4,FALSE)</f>
        <v>#N/A</v>
      </c>
      <c r="H87" s="35" t="e">
        <f>VLOOKUP(A87,'07.kolo prezentácia'!$A$2:$G$180,5,FALSE)</f>
        <v>#N/A</v>
      </c>
      <c r="I87" s="36" t="e">
        <f>VLOOKUP(A87,'07.kolo prezentácia'!$A$2:$G$180,7,FALSE)</f>
        <v>#N/A</v>
      </c>
      <c r="J87" s="37" t="e">
        <f>VLOOKUP(Tabuľka5[[#This Row],[štartovné číslo]],'07.kolo stopky'!A:C,3,FALSE)</f>
        <v>#N/A</v>
      </c>
      <c r="K87" s="37" t="e">
        <f t="shared" si="7"/>
        <v>#N/A</v>
      </c>
      <c r="L87" s="37" t="e">
        <f t="shared" si="8"/>
        <v>#N/A</v>
      </c>
      <c r="M87" s="34"/>
      <c r="N87" s="35"/>
      <c r="O87" s="35"/>
      <c r="P87" s="35"/>
      <c r="Q87" s="35"/>
      <c r="R87" s="35"/>
      <c r="S87" s="35"/>
      <c r="T87" s="35"/>
      <c r="U87" s="35"/>
      <c r="V87" s="35"/>
      <c r="W87" s="38">
        <f t="shared" ref="W87:W118" si="9">SUM(M87:V87)</f>
        <v>0</v>
      </c>
      <c r="X87" s="53" t="e">
        <f>VLOOKUP(Tabuľka5[[#This Row],[Meno2]],Tabuľka57[[#All],[Stĺpec1]:[ᴓ čas na 1000m]],5,FALSE)</f>
        <v>#N/A</v>
      </c>
      <c r="Y87" s="60" t="e">
        <f>ABS(Tabuľka5[[#This Row],[čas v cieli 2013]]-Tabuľka5[[#This Row],[čas v cieli]])</f>
        <v>#N/A</v>
      </c>
    </row>
    <row r="88" spans="1:25" x14ac:dyDescent="0.25">
      <c r="A88" s="3">
        <v>85</v>
      </c>
      <c r="B88" s="63"/>
      <c r="C88" s="63"/>
      <c r="D88" s="6" t="e">
        <f>VLOOKUP(A88,'07.kolo prezentácia'!$A$2:$G$180,2,FALSE)</f>
        <v>#N/A</v>
      </c>
      <c r="E88" s="6" t="e">
        <f>VLOOKUP(A88,'07.kolo prezentácia'!$A$2:$G$180,3,FALSE)</f>
        <v>#N/A</v>
      </c>
      <c r="F88" s="6" t="e">
        <f>CONCATENATE(Tabuľka5[[#This Row],[meno]]," ",Tabuľka5[[#This Row],[priezvisko]])</f>
        <v>#N/A</v>
      </c>
      <c r="G88" s="6" t="e">
        <f>VLOOKUP(A88,'07.kolo prezentácia'!$A$2:$G$180,4,FALSE)</f>
        <v>#N/A</v>
      </c>
      <c r="H88" s="35" t="e">
        <f>VLOOKUP(A88,'07.kolo prezentácia'!$A$2:$G$180,5,FALSE)</f>
        <v>#N/A</v>
      </c>
      <c r="I88" s="36" t="e">
        <f>VLOOKUP(A88,'07.kolo prezentácia'!$A$2:$G$180,7,FALSE)</f>
        <v>#N/A</v>
      </c>
      <c r="J88" s="37" t="e">
        <f>VLOOKUP(Tabuľka5[[#This Row],[štartovné číslo]],'07.kolo stopky'!A:C,3,FALSE)</f>
        <v>#N/A</v>
      </c>
      <c r="K88" s="37" t="e">
        <f t="shared" si="7"/>
        <v>#N/A</v>
      </c>
      <c r="L88" s="37" t="e">
        <f t="shared" si="8"/>
        <v>#N/A</v>
      </c>
      <c r="M88" s="34"/>
      <c r="N88" s="35"/>
      <c r="O88" s="35"/>
      <c r="P88" s="35"/>
      <c r="Q88" s="35"/>
      <c r="R88" s="35"/>
      <c r="S88" s="35"/>
      <c r="T88" s="35"/>
      <c r="U88" s="35"/>
      <c r="V88" s="35"/>
      <c r="W88" s="38">
        <f t="shared" si="9"/>
        <v>0</v>
      </c>
      <c r="X88" s="53" t="e">
        <f>VLOOKUP(Tabuľka5[[#This Row],[Meno2]],Tabuľka57[[#All],[Stĺpec1]:[ᴓ čas na 1000m]],5,FALSE)</f>
        <v>#N/A</v>
      </c>
      <c r="Y88" s="60" t="e">
        <f>ABS(Tabuľka5[[#This Row],[čas v cieli 2013]]-Tabuľka5[[#This Row],[čas v cieli]])</f>
        <v>#N/A</v>
      </c>
    </row>
    <row r="89" spans="1:25" x14ac:dyDescent="0.25">
      <c r="A89" s="3">
        <v>86</v>
      </c>
      <c r="B89" s="63"/>
      <c r="C89" s="63"/>
      <c r="D89" s="6" t="e">
        <f>VLOOKUP(A89,'07.kolo prezentácia'!$A$2:$G$180,2,FALSE)</f>
        <v>#N/A</v>
      </c>
      <c r="E89" s="6" t="e">
        <f>VLOOKUP(A89,'07.kolo prezentácia'!$A$2:$G$180,3,FALSE)</f>
        <v>#N/A</v>
      </c>
      <c r="F89" s="6" t="e">
        <f>CONCATENATE(Tabuľka5[[#This Row],[meno]]," ",Tabuľka5[[#This Row],[priezvisko]])</f>
        <v>#N/A</v>
      </c>
      <c r="G89" s="6" t="e">
        <f>VLOOKUP(A89,'07.kolo prezentácia'!$A$2:$G$180,4,FALSE)</f>
        <v>#N/A</v>
      </c>
      <c r="H89" s="35" t="e">
        <f>VLOOKUP(A89,'07.kolo prezentácia'!$A$2:$G$180,5,FALSE)</f>
        <v>#N/A</v>
      </c>
      <c r="I89" s="36" t="e">
        <f>VLOOKUP(A89,'07.kolo prezentácia'!$A$2:$G$180,7,FALSE)</f>
        <v>#N/A</v>
      </c>
      <c r="J89" s="37" t="e">
        <f>VLOOKUP(Tabuľka5[[#This Row],[štartovné číslo]],'07.kolo stopky'!A:C,3,FALSE)</f>
        <v>#N/A</v>
      </c>
      <c r="K89" s="37" t="e">
        <f t="shared" si="7"/>
        <v>#N/A</v>
      </c>
      <c r="L89" s="37" t="e">
        <f t="shared" si="8"/>
        <v>#N/A</v>
      </c>
      <c r="M89" s="34"/>
      <c r="N89" s="35"/>
      <c r="O89" s="35"/>
      <c r="P89" s="35"/>
      <c r="Q89" s="35"/>
      <c r="R89" s="35"/>
      <c r="S89" s="35"/>
      <c r="T89" s="35"/>
      <c r="U89" s="35"/>
      <c r="V89" s="35"/>
      <c r="W89" s="38">
        <f t="shared" si="9"/>
        <v>0</v>
      </c>
      <c r="X89" s="53" t="e">
        <f>VLOOKUP(Tabuľka5[[#This Row],[Meno2]],Tabuľka57[[#All],[Stĺpec1]:[ᴓ čas na 1000m]],5,FALSE)</f>
        <v>#N/A</v>
      </c>
      <c r="Y89" s="60" t="e">
        <f>ABS(Tabuľka5[[#This Row],[čas v cieli 2013]]-Tabuľka5[[#This Row],[čas v cieli]])</f>
        <v>#N/A</v>
      </c>
    </row>
    <row r="90" spans="1:25" x14ac:dyDescent="0.25">
      <c r="A90" s="3">
        <v>87</v>
      </c>
      <c r="B90" s="63"/>
      <c r="C90" s="63"/>
      <c r="D90" s="6" t="e">
        <f>VLOOKUP(A90,'07.kolo prezentácia'!$A$2:$G$180,2,FALSE)</f>
        <v>#N/A</v>
      </c>
      <c r="E90" s="6" t="e">
        <f>VLOOKUP(A90,'07.kolo prezentácia'!$A$2:$G$180,3,FALSE)</f>
        <v>#N/A</v>
      </c>
      <c r="F90" s="6" t="e">
        <f>CONCATENATE(Tabuľka5[[#This Row],[meno]]," ",Tabuľka5[[#This Row],[priezvisko]])</f>
        <v>#N/A</v>
      </c>
      <c r="G90" s="6" t="e">
        <f>VLOOKUP(A90,'07.kolo prezentácia'!$A$2:$G$180,4,FALSE)</f>
        <v>#N/A</v>
      </c>
      <c r="H90" s="35" t="e">
        <f>VLOOKUP(A90,'07.kolo prezentácia'!$A$2:$G$180,5,FALSE)</f>
        <v>#N/A</v>
      </c>
      <c r="I90" s="36" t="e">
        <f>VLOOKUP(A90,'07.kolo prezentácia'!$A$2:$G$180,7,FALSE)</f>
        <v>#N/A</v>
      </c>
      <c r="J90" s="37" t="e">
        <f>VLOOKUP(Tabuľka5[[#This Row],[štartovné číslo]],'07.kolo stopky'!A:C,3,FALSE)</f>
        <v>#N/A</v>
      </c>
      <c r="K90" s="37" t="e">
        <f t="shared" si="7"/>
        <v>#N/A</v>
      </c>
      <c r="L90" s="37" t="e">
        <f t="shared" si="8"/>
        <v>#N/A</v>
      </c>
      <c r="M90" s="34"/>
      <c r="N90" s="35"/>
      <c r="O90" s="35"/>
      <c r="P90" s="35"/>
      <c r="Q90" s="35"/>
      <c r="R90" s="35"/>
      <c r="S90" s="35"/>
      <c r="T90" s="35"/>
      <c r="U90" s="35"/>
      <c r="V90" s="35"/>
      <c r="W90" s="38">
        <f t="shared" si="9"/>
        <v>0</v>
      </c>
      <c r="X90" s="53" t="e">
        <f>VLOOKUP(Tabuľka5[[#This Row],[Meno2]],Tabuľka57[[#All],[Stĺpec1]:[ᴓ čas na 1000m]],5,FALSE)</f>
        <v>#N/A</v>
      </c>
      <c r="Y90" s="60" t="e">
        <f>ABS(Tabuľka5[[#This Row],[čas v cieli 2013]]-Tabuľka5[[#This Row],[čas v cieli]])</f>
        <v>#N/A</v>
      </c>
    </row>
    <row r="91" spans="1:25" x14ac:dyDescent="0.25">
      <c r="A91" s="3">
        <v>88</v>
      </c>
      <c r="B91" s="63"/>
      <c r="C91" s="63"/>
      <c r="D91" s="6" t="e">
        <f>VLOOKUP(A91,'07.kolo prezentácia'!$A$2:$G$180,2,FALSE)</f>
        <v>#N/A</v>
      </c>
      <c r="E91" s="6" t="e">
        <f>VLOOKUP(A91,'07.kolo prezentácia'!$A$2:$G$180,3,FALSE)</f>
        <v>#N/A</v>
      </c>
      <c r="F91" s="6" t="e">
        <f>CONCATENATE(Tabuľka5[[#This Row],[meno]]," ",Tabuľka5[[#This Row],[priezvisko]])</f>
        <v>#N/A</v>
      </c>
      <c r="G91" s="6" t="e">
        <f>VLOOKUP(A91,'07.kolo prezentácia'!$A$2:$G$180,4,FALSE)</f>
        <v>#N/A</v>
      </c>
      <c r="H91" s="35" t="e">
        <f>VLOOKUP(A91,'07.kolo prezentácia'!$A$2:$G$180,5,FALSE)</f>
        <v>#N/A</v>
      </c>
      <c r="I91" s="36" t="e">
        <f>VLOOKUP(A91,'07.kolo prezentácia'!$A$2:$G$180,7,FALSE)</f>
        <v>#N/A</v>
      </c>
      <c r="J91" s="37" t="e">
        <f>VLOOKUP(Tabuľka5[[#This Row],[štartovné číslo]],'07.kolo stopky'!A:C,3,FALSE)</f>
        <v>#N/A</v>
      </c>
      <c r="K91" s="37" t="e">
        <f t="shared" si="7"/>
        <v>#N/A</v>
      </c>
      <c r="L91" s="37" t="e">
        <f t="shared" si="8"/>
        <v>#N/A</v>
      </c>
      <c r="M91" s="34"/>
      <c r="N91" s="35"/>
      <c r="O91" s="35"/>
      <c r="P91" s="35"/>
      <c r="Q91" s="35"/>
      <c r="R91" s="35"/>
      <c r="S91" s="35"/>
      <c r="T91" s="35"/>
      <c r="U91" s="35"/>
      <c r="V91" s="35"/>
      <c r="W91" s="38">
        <f t="shared" si="9"/>
        <v>0</v>
      </c>
      <c r="X91" s="53" t="e">
        <f>VLOOKUP(Tabuľka5[[#This Row],[Meno2]],Tabuľka57[[#All],[Stĺpec1]:[ᴓ čas na 1000m]],5,FALSE)</f>
        <v>#N/A</v>
      </c>
      <c r="Y91" s="60" t="e">
        <f>ABS(Tabuľka5[[#This Row],[čas v cieli 2013]]-Tabuľka5[[#This Row],[čas v cieli]])</f>
        <v>#N/A</v>
      </c>
    </row>
    <row r="92" spans="1:25" x14ac:dyDescent="0.25">
      <c r="A92" s="3">
        <v>89</v>
      </c>
      <c r="B92" s="63"/>
      <c r="C92" s="63"/>
      <c r="D92" s="6" t="e">
        <f>VLOOKUP(A92,'07.kolo prezentácia'!$A$2:$G$180,2,FALSE)</f>
        <v>#N/A</v>
      </c>
      <c r="E92" s="6" t="e">
        <f>VLOOKUP(A92,'07.kolo prezentácia'!$A$2:$G$180,3,FALSE)</f>
        <v>#N/A</v>
      </c>
      <c r="F92" s="6" t="e">
        <f>CONCATENATE(Tabuľka5[[#This Row],[meno]]," ",Tabuľka5[[#This Row],[priezvisko]])</f>
        <v>#N/A</v>
      </c>
      <c r="G92" s="6" t="e">
        <f>VLOOKUP(A92,'07.kolo prezentácia'!$A$2:$G$180,4,FALSE)</f>
        <v>#N/A</v>
      </c>
      <c r="H92" s="35" t="e">
        <f>VLOOKUP(A92,'07.kolo prezentácia'!$A$2:$G$180,5,FALSE)</f>
        <v>#N/A</v>
      </c>
      <c r="I92" s="36" t="e">
        <f>VLOOKUP(A92,'07.kolo prezentácia'!$A$2:$G$180,7,FALSE)</f>
        <v>#N/A</v>
      </c>
      <c r="J92" s="37" t="e">
        <f>VLOOKUP(Tabuľka5[[#This Row],[štartovné číslo]],'07.kolo stopky'!A:C,3,FALSE)</f>
        <v>#N/A</v>
      </c>
      <c r="K92" s="37" t="e">
        <f t="shared" si="7"/>
        <v>#N/A</v>
      </c>
      <c r="L92" s="37" t="e">
        <f t="shared" si="8"/>
        <v>#N/A</v>
      </c>
      <c r="M92" s="34"/>
      <c r="N92" s="35"/>
      <c r="O92" s="35"/>
      <c r="P92" s="35"/>
      <c r="Q92" s="35"/>
      <c r="R92" s="35"/>
      <c r="S92" s="35"/>
      <c r="T92" s="35"/>
      <c r="U92" s="35"/>
      <c r="V92" s="35"/>
      <c r="W92" s="38">
        <f t="shared" si="9"/>
        <v>0</v>
      </c>
      <c r="X92" s="53" t="e">
        <f>VLOOKUP(Tabuľka5[[#This Row],[Meno2]],Tabuľka57[[#All],[Stĺpec1]:[ᴓ čas na 1000m]],5,FALSE)</f>
        <v>#N/A</v>
      </c>
      <c r="Y92" s="60" t="e">
        <f>ABS(Tabuľka5[[#This Row],[čas v cieli 2013]]-Tabuľka5[[#This Row],[čas v cieli]])</f>
        <v>#N/A</v>
      </c>
    </row>
    <row r="93" spans="1:25" x14ac:dyDescent="0.25">
      <c r="A93" s="3">
        <v>90</v>
      </c>
      <c r="B93" s="63"/>
      <c r="C93" s="63"/>
      <c r="D93" s="6" t="e">
        <f>VLOOKUP(A93,'07.kolo prezentácia'!$A$2:$G$180,2,FALSE)</f>
        <v>#N/A</v>
      </c>
      <c r="E93" s="6" t="e">
        <f>VLOOKUP(A93,'07.kolo prezentácia'!$A$2:$G$180,3,FALSE)</f>
        <v>#N/A</v>
      </c>
      <c r="F93" s="6" t="e">
        <f>CONCATENATE(Tabuľka5[[#This Row],[meno]]," ",Tabuľka5[[#This Row],[priezvisko]])</f>
        <v>#N/A</v>
      </c>
      <c r="G93" s="6" t="e">
        <f>VLOOKUP(A93,'07.kolo prezentácia'!$A$2:$G$180,4,FALSE)</f>
        <v>#N/A</v>
      </c>
      <c r="H93" s="35" t="e">
        <f>VLOOKUP(A93,'07.kolo prezentácia'!$A$2:$G$180,5,FALSE)</f>
        <v>#N/A</v>
      </c>
      <c r="I93" s="36" t="e">
        <f>VLOOKUP(A93,'07.kolo prezentácia'!$A$2:$G$180,7,FALSE)</f>
        <v>#N/A</v>
      </c>
      <c r="J93" s="37" t="e">
        <f>VLOOKUP(Tabuľka5[[#This Row],[štartovné číslo]],'07.kolo stopky'!A:C,3,FALSE)</f>
        <v>#N/A</v>
      </c>
      <c r="K93" s="37" t="e">
        <f t="shared" si="7"/>
        <v>#N/A</v>
      </c>
      <c r="L93" s="37" t="e">
        <f t="shared" si="8"/>
        <v>#N/A</v>
      </c>
      <c r="M93" s="34"/>
      <c r="N93" s="35"/>
      <c r="O93" s="35"/>
      <c r="P93" s="35"/>
      <c r="Q93" s="35"/>
      <c r="R93" s="35"/>
      <c r="S93" s="35"/>
      <c r="T93" s="35"/>
      <c r="U93" s="35"/>
      <c r="V93" s="35"/>
      <c r="W93" s="38">
        <f t="shared" si="9"/>
        <v>0</v>
      </c>
      <c r="X93" s="53" t="e">
        <f>VLOOKUP(Tabuľka5[[#This Row],[Meno2]],Tabuľka57[[#All],[Stĺpec1]:[ᴓ čas na 1000m]],5,FALSE)</f>
        <v>#N/A</v>
      </c>
      <c r="Y93" s="60" t="e">
        <f>ABS(Tabuľka5[[#This Row],[čas v cieli 2013]]-Tabuľka5[[#This Row],[čas v cieli]])</f>
        <v>#N/A</v>
      </c>
    </row>
    <row r="94" spans="1:25" x14ac:dyDescent="0.25">
      <c r="A94" s="3">
        <v>91</v>
      </c>
      <c r="B94" s="63"/>
      <c r="C94" s="63"/>
      <c r="D94" s="6" t="e">
        <f>VLOOKUP(A94,'07.kolo prezentácia'!$A$2:$G$180,2,FALSE)</f>
        <v>#N/A</v>
      </c>
      <c r="E94" s="6" t="e">
        <f>VLOOKUP(A94,'07.kolo prezentácia'!$A$2:$G$180,3,FALSE)</f>
        <v>#N/A</v>
      </c>
      <c r="F94" s="6" t="e">
        <f>CONCATENATE(Tabuľka5[[#This Row],[meno]]," ",Tabuľka5[[#This Row],[priezvisko]])</f>
        <v>#N/A</v>
      </c>
      <c r="G94" s="6" t="e">
        <f>VLOOKUP(A94,'07.kolo prezentácia'!$A$2:$G$180,4,FALSE)</f>
        <v>#N/A</v>
      </c>
      <c r="H94" s="35" t="e">
        <f>VLOOKUP(A94,'07.kolo prezentácia'!$A$2:$G$180,5,FALSE)</f>
        <v>#N/A</v>
      </c>
      <c r="I94" s="36" t="e">
        <f>VLOOKUP(A94,'07.kolo prezentácia'!$A$2:$G$180,7,FALSE)</f>
        <v>#N/A</v>
      </c>
      <c r="J94" s="37" t="e">
        <f>VLOOKUP(Tabuľka5[[#This Row],[štartovné číslo]],'07.kolo stopky'!A:C,3,FALSE)</f>
        <v>#N/A</v>
      </c>
      <c r="K94" s="37" t="e">
        <f t="shared" si="7"/>
        <v>#N/A</v>
      </c>
      <c r="L94" s="37" t="e">
        <f t="shared" si="8"/>
        <v>#N/A</v>
      </c>
      <c r="M94" s="34"/>
      <c r="N94" s="35"/>
      <c r="O94" s="35"/>
      <c r="P94" s="35"/>
      <c r="Q94" s="35"/>
      <c r="R94" s="35"/>
      <c r="S94" s="35"/>
      <c r="T94" s="35"/>
      <c r="U94" s="35"/>
      <c r="V94" s="35"/>
      <c r="W94" s="38">
        <f t="shared" si="9"/>
        <v>0</v>
      </c>
      <c r="X94" s="53" t="e">
        <f>VLOOKUP(Tabuľka5[[#This Row],[Meno2]],Tabuľka57[[#All],[Stĺpec1]:[ᴓ čas na 1000m]],5,FALSE)</f>
        <v>#N/A</v>
      </c>
      <c r="Y94" s="60" t="e">
        <f>ABS(Tabuľka5[[#This Row],[čas v cieli 2013]]-Tabuľka5[[#This Row],[čas v cieli]])</f>
        <v>#N/A</v>
      </c>
    </row>
    <row r="95" spans="1:25" x14ac:dyDescent="0.25">
      <c r="A95" s="3">
        <v>92</v>
      </c>
      <c r="B95" s="63"/>
      <c r="C95" s="63"/>
      <c r="D95" s="6" t="e">
        <f>VLOOKUP(A95,'07.kolo prezentácia'!$A$2:$G$180,2,FALSE)</f>
        <v>#N/A</v>
      </c>
      <c r="E95" s="6" t="e">
        <f>VLOOKUP(A95,'07.kolo prezentácia'!$A$2:$G$180,3,FALSE)</f>
        <v>#N/A</v>
      </c>
      <c r="F95" s="6" t="e">
        <f>CONCATENATE(Tabuľka5[[#This Row],[meno]]," ",Tabuľka5[[#This Row],[priezvisko]])</f>
        <v>#N/A</v>
      </c>
      <c r="G95" s="6" t="e">
        <f>VLOOKUP(A95,'07.kolo prezentácia'!$A$2:$G$180,4,FALSE)</f>
        <v>#N/A</v>
      </c>
      <c r="H95" s="35" t="e">
        <f>VLOOKUP(A95,'07.kolo prezentácia'!$A$2:$G$180,5,FALSE)</f>
        <v>#N/A</v>
      </c>
      <c r="I95" s="36" t="e">
        <f>VLOOKUP(A95,'07.kolo prezentácia'!$A$2:$G$180,7,FALSE)</f>
        <v>#N/A</v>
      </c>
      <c r="J95" s="37" t="e">
        <f>VLOOKUP(Tabuľka5[[#This Row],[štartovné číslo]],'07.kolo stopky'!A:C,3,FALSE)</f>
        <v>#N/A</v>
      </c>
      <c r="K95" s="37" t="e">
        <f t="shared" si="7"/>
        <v>#N/A</v>
      </c>
      <c r="L95" s="37" t="e">
        <f t="shared" si="8"/>
        <v>#N/A</v>
      </c>
      <c r="M95" s="34"/>
      <c r="N95" s="35"/>
      <c r="O95" s="35"/>
      <c r="P95" s="35"/>
      <c r="Q95" s="35"/>
      <c r="R95" s="35"/>
      <c r="S95" s="35"/>
      <c r="T95" s="35"/>
      <c r="U95" s="35"/>
      <c r="V95" s="35"/>
      <c r="W95" s="38">
        <f t="shared" si="9"/>
        <v>0</v>
      </c>
      <c r="X95" s="53" t="e">
        <f>VLOOKUP(Tabuľka5[[#This Row],[Meno2]],Tabuľka57[[#All],[Stĺpec1]:[ᴓ čas na 1000m]],5,FALSE)</f>
        <v>#N/A</v>
      </c>
      <c r="Y95" s="60" t="e">
        <f>ABS(Tabuľka5[[#This Row],[čas v cieli 2013]]-Tabuľka5[[#This Row],[čas v cieli]])</f>
        <v>#N/A</v>
      </c>
    </row>
    <row r="96" spans="1:25" x14ac:dyDescent="0.25">
      <c r="A96" s="3">
        <v>93</v>
      </c>
      <c r="B96" s="63"/>
      <c r="C96" s="63"/>
      <c r="D96" s="6" t="e">
        <f>VLOOKUP(A96,'07.kolo prezentácia'!$A$2:$G$180,2,FALSE)</f>
        <v>#N/A</v>
      </c>
      <c r="E96" s="6" t="e">
        <f>VLOOKUP(A96,'07.kolo prezentácia'!$A$2:$G$180,3,FALSE)</f>
        <v>#N/A</v>
      </c>
      <c r="F96" s="6" t="e">
        <f>CONCATENATE(Tabuľka5[[#This Row],[meno]]," ",Tabuľka5[[#This Row],[priezvisko]])</f>
        <v>#N/A</v>
      </c>
      <c r="G96" s="6" t="e">
        <f>VLOOKUP(A96,'07.kolo prezentácia'!$A$2:$G$180,4,FALSE)</f>
        <v>#N/A</v>
      </c>
      <c r="H96" s="35" t="e">
        <f>VLOOKUP(A96,'07.kolo prezentácia'!$A$2:$G$180,5,FALSE)</f>
        <v>#N/A</v>
      </c>
      <c r="I96" s="36" t="e">
        <f>VLOOKUP(A96,'07.kolo prezentácia'!$A$2:$G$180,7,FALSE)</f>
        <v>#N/A</v>
      </c>
      <c r="J96" s="37" t="e">
        <f>VLOOKUP(Tabuľka5[[#This Row],[štartovné číslo]],'07.kolo stopky'!A:C,3,FALSE)</f>
        <v>#N/A</v>
      </c>
      <c r="K96" s="37" t="e">
        <f t="shared" si="7"/>
        <v>#N/A</v>
      </c>
      <c r="L96" s="37" t="e">
        <f t="shared" si="8"/>
        <v>#N/A</v>
      </c>
      <c r="M96" s="34"/>
      <c r="N96" s="35"/>
      <c r="O96" s="35"/>
      <c r="P96" s="35"/>
      <c r="Q96" s="35"/>
      <c r="R96" s="35"/>
      <c r="S96" s="35"/>
      <c r="T96" s="35"/>
      <c r="U96" s="35"/>
      <c r="V96" s="35"/>
      <c r="W96" s="38">
        <f t="shared" si="9"/>
        <v>0</v>
      </c>
      <c r="X96" s="53" t="e">
        <f>VLOOKUP(Tabuľka5[[#This Row],[Meno2]],Tabuľka57[[#All],[Stĺpec1]:[ᴓ čas na 1000m]],5,FALSE)</f>
        <v>#N/A</v>
      </c>
      <c r="Y96" s="60" t="e">
        <f>ABS(Tabuľka5[[#This Row],[čas v cieli 2013]]-Tabuľka5[[#This Row],[čas v cieli]])</f>
        <v>#N/A</v>
      </c>
    </row>
    <row r="97" spans="1:25" x14ac:dyDescent="0.25">
      <c r="A97" s="3">
        <v>94</v>
      </c>
      <c r="B97" s="63"/>
      <c r="C97" s="63"/>
      <c r="D97" s="6" t="e">
        <f>VLOOKUP(A97,'07.kolo prezentácia'!$A$2:$G$180,2,FALSE)</f>
        <v>#N/A</v>
      </c>
      <c r="E97" s="6" t="e">
        <f>VLOOKUP(A97,'07.kolo prezentácia'!$A$2:$G$180,3,FALSE)</f>
        <v>#N/A</v>
      </c>
      <c r="F97" s="6" t="e">
        <f>CONCATENATE(Tabuľka5[[#This Row],[meno]]," ",Tabuľka5[[#This Row],[priezvisko]])</f>
        <v>#N/A</v>
      </c>
      <c r="G97" s="6" t="e">
        <f>VLOOKUP(A97,'07.kolo prezentácia'!$A$2:$G$180,4,FALSE)</f>
        <v>#N/A</v>
      </c>
      <c r="H97" s="35" t="e">
        <f>VLOOKUP(A97,'07.kolo prezentácia'!$A$2:$G$180,5,FALSE)</f>
        <v>#N/A</v>
      </c>
      <c r="I97" s="36" t="e">
        <f>VLOOKUP(A97,'07.kolo prezentácia'!$A$2:$G$180,7,FALSE)</f>
        <v>#N/A</v>
      </c>
      <c r="J97" s="37" t="e">
        <f>VLOOKUP(Tabuľka5[[#This Row],[štartovné číslo]],'07.kolo stopky'!A:C,3,FALSE)</f>
        <v>#N/A</v>
      </c>
      <c r="K97" s="37" t="e">
        <f t="shared" si="7"/>
        <v>#N/A</v>
      </c>
      <c r="L97" s="37" t="e">
        <f t="shared" si="8"/>
        <v>#N/A</v>
      </c>
      <c r="M97" s="34"/>
      <c r="N97" s="35"/>
      <c r="O97" s="35"/>
      <c r="P97" s="35"/>
      <c r="Q97" s="35"/>
      <c r="R97" s="35"/>
      <c r="S97" s="35"/>
      <c r="T97" s="35"/>
      <c r="U97" s="35"/>
      <c r="V97" s="35"/>
      <c r="W97" s="38">
        <f t="shared" si="9"/>
        <v>0</v>
      </c>
      <c r="X97" s="53" t="e">
        <f>VLOOKUP(Tabuľka5[[#This Row],[Meno2]],Tabuľka57[[#All],[Stĺpec1]:[ᴓ čas na 1000m]],5,FALSE)</f>
        <v>#N/A</v>
      </c>
      <c r="Y97" s="60" t="e">
        <f>ABS(Tabuľka5[[#This Row],[čas v cieli 2013]]-Tabuľka5[[#This Row],[čas v cieli]])</f>
        <v>#N/A</v>
      </c>
    </row>
    <row r="98" spans="1:25" x14ac:dyDescent="0.25">
      <c r="A98" s="3">
        <v>95</v>
      </c>
      <c r="B98" s="63"/>
      <c r="C98" s="63"/>
      <c r="D98" s="6" t="e">
        <f>VLOOKUP(A98,'07.kolo prezentácia'!$A$2:$G$180,2,FALSE)</f>
        <v>#N/A</v>
      </c>
      <c r="E98" s="6" t="e">
        <f>VLOOKUP(A98,'07.kolo prezentácia'!$A$2:$G$180,3,FALSE)</f>
        <v>#N/A</v>
      </c>
      <c r="F98" s="6" t="e">
        <f>CONCATENATE(Tabuľka5[[#This Row],[meno]]," ",Tabuľka5[[#This Row],[priezvisko]])</f>
        <v>#N/A</v>
      </c>
      <c r="G98" s="6" t="e">
        <f>VLOOKUP(A98,'07.kolo prezentácia'!$A$2:$G$180,4,FALSE)</f>
        <v>#N/A</v>
      </c>
      <c r="H98" s="35" t="e">
        <f>VLOOKUP(A98,'07.kolo prezentácia'!$A$2:$G$180,5,FALSE)</f>
        <v>#N/A</v>
      </c>
      <c r="I98" s="36" t="e">
        <f>VLOOKUP(A98,'07.kolo prezentácia'!$A$2:$G$180,7,FALSE)</f>
        <v>#N/A</v>
      </c>
      <c r="J98" s="37" t="e">
        <f>VLOOKUP(Tabuľka5[[#This Row],[štartovné číslo]],'07.kolo stopky'!A:C,3,FALSE)</f>
        <v>#N/A</v>
      </c>
      <c r="K98" s="37" t="e">
        <f t="shared" si="7"/>
        <v>#N/A</v>
      </c>
      <c r="L98" s="37" t="e">
        <f t="shared" si="8"/>
        <v>#N/A</v>
      </c>
      <c r="M98" s="34"/>
      <c r="N98" s="35"/>
      <c r="O98" s="35"/>
      <c r="P98" s="35"/>
      <c r="Q98" s="35"/>
      <c r="R98" s="35"/>
      <c r="S98" s="35"/>
      <c r="T98" s="35"/>
      <c r="U98" s="35"/>
      <c r="V98" s="35"/>
      <c r="W98" s="38">
        <f t="shared" si="9"/>
        <v>0</v>
      </c>
      <c r="X98" s="53" t="e">
        <f>VLOOKUP(Tabuľka5[[#This Row],[Meno2]],Tabuľka57[[#All],[Stĺpec1]:[ᴓ čas na 1000m]],5,FALSE)</f>
        <v>#N/A</v>
      </c>
      <c r="Y98" s="60" t="e">
        <f>ABS(Tabuľka5[[#This Row],[čas v cieli 2013]]-Tabuľka5[[#This Row],[čas v cieli]])</f>
        <v>#N/A</v>
      </c>
    </row>
    <row r="99" spans="1:25" x14ac:dyDescent="0.25">
      <c r="A99" s="3">
        <v>96</v>
      </c>
      <c r="B99" s="63"/>
      <c r="C99" s="63"/>
      <c r="D99" s="6" t="e">
        <f>VLOOKUP(A99,'07.kolo prezentácia'!$A$2:$G$180,2,FALSE)</f>
        <v>#N/A</v>
      </c>
      <c r="E99" s="6" t="e">
        <f>VLOOKUP(A99,'07.kolo prezentácia'!$A$2:$G$180,3,FALSE)</f>
        <v>#N/A</v>
      </c>
      <c r="F99" s="6" t="e">
        <f>CONCATENATE(Tabuľka5[[#This Row],[meno]]," ",Tabuľka5[[#This Row],[priezvisko]])</f>
        <v>#N/A</v>
      </c>
      <c r="G99" s="6" t="e">
        <f>VLOOKUP(A99,'07.kolo prezentácia'!$A$2:$G$180,4,FALSE)</f>
        <v>#N/A</v>
      </c>
      <c r="H99" s="35" t="e">
        <f>VLOOKUP(A99,'07.kolo prezentácia'!$A$2:$G$180,5,FALSE)</f>
        <v>#N/A</v>
      </c>
      <c r="I99" s="36" t="e">
        <f>VLOOKUP(A99,'07.kolo prezentácia'!$A$2:$G$180,7,FALSE)</f>
        <v>#N/A</v>
      </c>
      <c r="J99" s="37" t="e">
        <f>VLOOKUP(Tabuľka5[[#This Row],[štartovné číslo]],'07.kolo stopky'!A:C,3,FALSE)</f>
        <v>#N/A</v>
      </c>
      <c r="K99" s="37" t="e">
        <f t="shared" si="7"/>
        <v>#N/A</v>
      </c>
      <c r="L99" s="37" t="e">
        <f t="shared" si="8"/>
        <v>#N/A</v>
      </c>
      <c r="M99" s="34"/>
      <c r="N99" s="35"/>
      <c r="O99" s="35"/>
      <c r="P99" s="35"/>
      <c r="Q99" s="35"/>
      <c r="R99" s="35"/>
      <c r="S99" s="35"/>
      <c r="T99" s="35"/>
      <c r="U99" s="35"/>
      <c r="V99" s="35"/>
      <c r="W99" s="38">
        <f t="shared" si="9"/>
        <v>0</v>
      </c>
      <c r="X99" s="53" t="e">
        <f>VLOOKUP(Tabuľka5[[#This Row],[Meno2]],Tabuľka57[[#All],[Stĺpec1]:[ᴓ čas na 1000m]],5,FALSE)</f>
        <v>#N/A</v>
      </c>
      <c r="Y99" s="60" t="e">
        <f>ABS(Tabuľka5[[#This Row],[čas v cieli 2013]]-Tabuľka5[[#This Row],[čas v cieli]])</f>
        <v>#N/A</v>
      </c>
    </row>
    <row r="100" spans="1:25" x14ac:dyDescent="0.25">
      <c r="A100" s="3">
        <v>97</v>
      </c>
      <c r="B100" s="63"/>
      <c r="C100" s="63"/>
      <c r="D100" s="6" t="e">
        <f>VLOOKUP(A100,'07.kolo prezentácia'!$A$2:$G$180,2,FALSE)</f>
        <v>#N/A</v>
      </c>
      <c r="E100" s="6" t="e">
        <f>VLOOKUP(A100,'07.kolo prezentácia'!$A$2:$G$180,3,FALSE)</f>
        <v>#N/A</v>
      </c>
      <c r="F100" s="6" t="e">
        <f>CONCATENATE(Tabuľka5[[#This Row],[meno]]," ",Tabuľka5[[#This Row],[priezvisko]])</f>
        <v>#N/A</v>
      </c>
      <c r="G100" s="6" t="e">
        <f>VLOOKUP(A100,'07.kolo prezentácia'!$A$2:$G$180,4,FALSE)</f>
        <v>#N/A</v>
      </c>
      <c r="H100" s="35" t="e">
        <f>VLOOKUP(A100,'07.kolo prezentácia'!$A$2:$G$180,5,FALSE)</f>
        <v>#N/A</v>
      </c>
      <c r="I100" s="36" t="e">
        <f>VLOOKUP(A100,'07.kolo prezentácia'!$A$2:$G$180,7,FALSE)</f>
        <v>#N/A</v>
      </c>
      <c r="J100" s="37" t="e">
        <f>VLOOKUP(Tabuľka5[[#This Row],[štartovné číslo]],'07.kolo stopky'!A:C,3,FALSE)</f>
        <v>#N/A</v>
      </c>
      <c r="K100" s="37" t="e">
        <f t="shared" ref="K100:K131" si="10">J100/$Z$3</f>
        <v>#N/A</v>
      </c>
      <c r="L100" s="37" t="e">
        <f t="shared" ref="L100:L131" si="11">J100-$AA$3</f>
        <v>#N/A</v>
      </c>
      <c r="M100" s="34"/>
      <c r="N100" s="35"/>
      <c r="O100" s="35"/>
      <c r="P100" s="35"/>
      <c r="Q100" s="35"/>
      <c r="R100" s="35"/>
      <c r="S100" s="35"/>
      <c r="T100" s="35"/>
      <c r="U100" s="35"/>
      <c r="V100" s="35"/>
      <c r="W100" s="38">
        <f t="shared" si="9"/>
        <v>0</v>
      </c>
      <c r="X100" s="53" t="e">
        <f>VLOOKUP(Tabuľka5[[#This Row],[Meno2]],Tabuľka57[[#All],[Stĺpec1]:[ᴓ čas na 1000m]],5,FALSE)</f>
        <v>#N/A</v>
      </c>
      <c r="Y100" s="60" t="e">
        <f>ABS(Tabuľka5[[#This Row],[čas v cieli 2013]]-Tabuľka5[[#This Row],[čas v cieli]])</f>
        <v>#N/A</v>
      </c>
    </row>
    <row r="101" spans="1:25" x14ac:dyDescent="0.25">
      <c r="A101" s="3">
        <v>98</v>
      </c>
      <c r="B101" s="63"/>
      <c r="C101" s="63"/>
      <c r="D101" s="6" t="e">
        <f>VLOOKUP(A101,'07.kolo prezentácia'!$A$2:$G$180,2,FALSE)</f>
        <v>#N/A</v>
      </c>
      <c r="E101" s="6" t="e">
        <f>VLOOKUP(A101,'07.kolo prezentácia'!$A$2:$G$180,3,FALSE)</f>
        <v>#N/A</v>
      </c>
      <c r="F101" s="6" t="e">
        <f>CONCATENATE(Tabuľka5[[#This Row],[meno]]," ",Tabuľka5[[#This Row],[priezvisko]])</f>
        <v>#N/A</v>
      </c>
      <c r="G101" s="6" t="e">
        <f>VLOOKUP(A101,'07.kolo prezentácia'!$A$2:$G$180,4,FALSE)</f>
        <v>#N/A</v>
      </c>
      <c r="H101" s="35" t="e">
        <f>VLOOKUP(A101,'07.kolo prezentácia'!$A$2:$G$180,5,FALSE)</f>
        <v>#N/A</v>
      </c>
      <c r="I101" s="36" t="e">
        <f>VLOOKUP(A101,'07.kolo prezentácia'!$A$2:$G$180,7,FALSE)</f>
        <v>#N/A</v>
      </c>
      <c r="J101" s="37" t="e">
        <f>VLOOKUP(Tabuľka5[[#This Row],[štartovné číslo]],'07.kolo stopky'!A:C,3,FALSE)</f>
        <v>#N/A</v>
      </c>
      <c r="K101" s="37" t="e">
        <f t="shared" si="10"/>
        <v>#N/A</v>
      </c>
      <c r="L101" s="37" t="e">
        <f t="shared" si="11"/>
        <v>#N/A</v>
      </c>
      <c r="M101" s="34"/>
      <c r="N101" s="35"/>
      <c r="O101" s="35"/>
      <c r="P101" s="35"/>
      <c r="Q101" s="35"/>
      <c r="R101" s="35"/>
      <c r="S101" s="35"/>
      <c r="T101" s="35"/>
      <c r="U101" s="35"/>
      <c r="V101" s="35"/>
      <c r="W101" s="38">
        <f t="shared" si="9"/>
        <v>0</v>
      </c>
      <c r="X101" s="53" t="e">
        <f>VLOOKUP(Tabuľka5[[#This Row],[Meno2]],Tabuľka57[[#All],[Stĺpec1]:[ᴓ čas na 1000m]],5,FALSE)</f>
        <v>#N/A</v>
      </c>
      <c r="Y101" s="60" t="e">
        <f>ABS(Tabuľka5[[#This Row],[čas v cieli 2013]]-Tabuľka5[[#This Row],[čas v cieli]])</f>
        <v>#N/A</v>
      </c>
    </row>
    <row r="102" spans="1:25" x14ac:dyDescent="0.25">
      <c r="A102" s="3">
        <v>99</v>
      </c>
      <c r="B102" s="63"/>
      <c r="C102" s="63"/>
      <c r="D102" s="6" t="e">
        <f>VLOOKUP(A102,'07.kolo prezentácia'!$A$2:$G$180,2,FALSE)</f>
        <v>#N/A</v>
      </c>
      <c r="E102" s="6" t="e">
        <f>VLOOKUP(A102,'07.kolo prezentácia'!$A$2:$G$180,3,FALSE)</f>
        <v>#N/A</v>
      </c>
      <c r="F102" s="6" t="e">
        <f>CONCATENATE(Tabuľka5[[#This Row],[meno]]," ",Tabuľka5[[#This Row],[priezvisko]])</f>
        <v>#N/A</v>
      </c>
      <c r="G102" s="6" t="e">
        <f>VLOOKUP(A102,'07.kolo prezentácia'!$A$2:$G$180,4,FALSE)</f>
        <v>#N/A</v>
      </c>
      <c r="H102" s="35" t="e">
        <f>VLOOKUP(A102,'07.kolo prezentácia'!$A$2:$G$180,5,FALSE)</f>
        <v>#N/A</v>
      </c>
      <c r="I102" s="36" t="e">
        <f>VLOOKUP(A102,'07.kolo prezentácia'!$A$2:$G$180,7,FALSE)</f>
        <v>#N/A</v>
      </c>
      <c r="J102" s="37" t="e">
        <f>VLOOKUP(Tabuľka5[[#This Row],[štartovné číslo]],'07.kolo stopky'!A:C,3,FALSE)</f>
        <v>#N/A</v>
      </c>
      <c r="K102" s="37" t="e">
        <f t="shared" si="10"/>
        <v>#N/A</v>
      </c>
      <c r="L102" s="37" t="e">
        <f t="shared" si="11"/>
        <v>#N/A</v>
      </c>
      <c r="M102" s="34"/>
      <c r="N102" s="35"/>
      <c r="O102" s="35"/>
      <c r="P102" s="35"/>
      <c r="Q102" s="35"/>
      <c r="R102" s="35"/>
      <c r="S102" s="35"/>
      <c r="T102" s="35"/>
      <c r="U102" s="35"/>
      <c r="V102" s="35"/>
      <c r="W102" s="38">
        <f t="shared" si="9"/>
        <v>0</v>
      </c>
      <c r="X102" s="53" t="e">
        <f>VLOOKUP(Tabuľka5[[#This Row],[Meno2]],Tabuľka57[[#All],[Stĺpec1]:[ᴓ čas na 1000m]],5,FALSE)</f>
        <v>#N/A</v>
      </c>
      <c r="Y102" s="60" t="e">
        <f>ABS(Tabuľka5[[#This Row],[čas v cieli 2013]]-Tabuľka5[[#This Row],[čas v cieli]])</f>
        <v>#N/A</v>
      </c>
    </row>
    <row r="103" spans="1:25" x14ac:dyDescent="0.25">
      <c r="A103" s="3">
        <v>100</v>
      </c>
      <c r="B103" s="63"/>
      <c r="C103" s="63"/>
      <c r="D103" s="6" t="e">
        <f>VLOOKUP(A103,'07.kolo prezentácia'!$A$2:$G$180,2,FALSE)</f>
        <v>#N/A</v>
      </c>
      <c r="E103" s="6" t="e">
        <f>VLOOKUP(A103,'07.kolo prezentácia'!$A$2:$G$180,3,FALSE)</f>
        <v>#N/A</v>
      </c>
      <c r="F103" s="6" t="e">
        <f>CONCATENATE(Tabuľka5[[#This Row],[meno]]," ",Tabuľka5[[#This Row],[priezvisko]])</f>
        <v>#N/A</v>
      </c>
      <c r="G103" s="6" t="e">
        <f>VLOOKUP(A103,'07.kolo prezentácia'!$A$2:$G$180,4,FALSE)</f>
        <v>#N/A</v>
      </c>
      <c r="H103" s="35" t="e">
        <f>VLOOKUP(A103,'07.kolo prezentácia'!$A$2:$G$180,5,FALSE)</f>
        <v>#N/A</v>
      </c>
      <c r="I103" s="36" t="e">
        <f>VLOOKUP(A103,'07.kolo prezentácia'!$A$2:$G$180,7,FALSE)</f>
        <v>#N/A</v>
      </c>
      <c r="J103" s="37" t="e">
        <f>VLOOKUP(Tabuľka5[[#This Row],[štartovné číslo]],'07.kolo stopky'!A:C,3,FALSE)</f>
        <v>#N/A</v>
      </c>
      <c r="K103" s="37" t="e">
        <f t="shared" si="10"/>
        <v>#N/A</v>
      </c>
      <c r="L103" s="37" t="e">
        <f t="shared" si="11"/>
        <v>#N/A</v>
      </c>
      <c r="M103" s="34"/>
      <c r="N103" s="35"/>
      <c r="O103" s="35"/>
      <c r="P103" s="35"/>
      <c r="Q103" s="35"/>
      <c r="R103" s="35"/>
      <c r="S103" s="35"/>
      <c r="T103" s="35"/>
      <c r="U103" s="35"/>
      <c r="V103" s="35"/>
      <c r="W103" s="38">
        <f t="shared" si="9"/>
        <v>0</v>
      </c>
      <c r="X103" s="53" t="e">
        <f>VLOOKUP(Tabuľka5[[#This Row],[Meno2]],Tabuľka57[[#All],[Stĺpec1]:[ᴓ čas na 1000m]],5,FALSE)</f>
        <v>#N/A</v>
      </c>
      <c r="Y103" s="60" t="e">
        <f>ABS(Tabuľka5[[#This Row],[čas v cieli 2013]]-Tabuľka5[[#This Row],[čas v cieli]])</f>
        <v>#N/A</v>
      </c>
    </row>
    <row r="104" spans="1:25" x14ac:dyDescent="0.25">
      <c r="A104" s="3">
        <v>101</v>
      </c>
      <c r="B104" s="63"/>
      <c r="C104" s="63"/>
      <c r="D104" s="6" t="e">
        <f>VLOOKUP(A104,'07.kolo prezentácia'!$A$2:$G$180,2,FALSE)</f>
        <v>#N/A</v>
      </c>
      <c r="E104" s="6" t="e">
        <f>VLOOKUP(A104,'07.kolo prezentácia'!$A$2:$G$180,3,FALSE)</f>
        <v>#N/A</v>
      </c>
      <c r="F104" s="6" t="e">
        <f>CONCATENATE(Tabuľka5[[#This Row],[meno]]," ",Tabuľka5[[#This Row],[priezvisko]])</f>
        <v>#N/A</v>
      </c>
      <c r="G104" s="6" t="e">
        <f>VLOOKUP(A104,'07.kolo prezentácia'!$A$2:$G$180,4,FALSE)</f>
        <v>#N/A</v>
      </c>
      <c r="H104" s="35" t="e">
        <f>VLOOKUP(A104,'07.kolo prezentácia'!$A$2:$G$180,5,FALSE)</f>
        <v>#N/A</v>
      </c>
      <c r="I104" s="36" t="e">
        <f>VLOOKUP(A104,'07.kolo prezentácia'!$A$2:$G$180,7,FALSE)</f>
        <v>#N/A</v>
      </c>
      <c r="J104" s="37" t="e">
        <f>VLOOKUP(Tabuľka5[[#This Row],[štartovné číslo]],'07.kolo stopky'!A:C,3,FALSE)</f>
        <v>#N/A</v>
      </c>
      <c r="K104" s="37" t="e">
        <f t="shared" si="10"/>
        <v>#N/A</v>
      </c>
      <c r="L104" s="37" t="e">
        <f t="shared" si="11"/>
        <v>#N/A</v>
      </c>
      <c r="M104" s="34"/>
      <c r="N104" s="35"/>
      <c r="O104" s="35"/>
      <c r="P104" s="35"/>
      <c r="Q104" s="35"/>
      <c r="R104" s="35"/>
      <c r="S104" s="35"/>
      <c r="T104" s="35"/>
      <c r="U104" s="35"/>
      <c r="V104" s="35"/>
      <c r="W104" s="38">
        <f t="shared" si="9"/>
        <v>0</v>
      </c>
      <c r="X104" s="53" t="e">
        <f>VLOOKUP(Tabuľka5[[#This Row],[Meno2]],Tabuľka57[[#All],[Stĺpec1]:[ᴓ čas na 1000m]],5,FALSE)</f>
        <v>#N/A</v>
      </c>
      <c r="Y104" s="60" t="e">
        <f>ABS(Tabuľka5[[#This Row],[čas v cieli 2013]]-Tabuľka5[[#This Row],[čas v cieli]])</f>
        <v>#N/A</v>
      </c>
    </row>
    <row r="105" spans="1:25" x14ac:dyDescent="0.25">
      <c r="A105" s="3">
        <v>102</v>
      </c>
      <c r="B105" s="63"/>
      <c r="C105" s="63"/>
      <c r="D105" s="6" t="e">
        <f>VLOOKUP(A105,'07.kolo prezentácia'!$A$2:$G$180,2,FALSE)</f>
        <v>#N/A</v>
      </c>
      <c r="E105" s="6" t="e">
        <f>VLOOKUP(A105,'07.kolo prezentácia'!$A$2:$G$180,3,FALSE)</f>
        <v>#N/A</v>
      </c>
      <c r="F105" s="6" t="e">
        <f>CONCATENATE(Tabuľka5[[#This Row],[meno]]," ",Tabuľka5[[#This Row],[priezvisko]])</f>
        <v>#N/A</v>
      </c>
      <c r="G105" s="6" t="e">
        <f>VLOOKUP(A105,'07.kolo prezentácia'!$A$2:$G$180,4,FALSE)</f>
        <v>#N/A</v>
      </c>
      <c r="H105" s="35" t="e">
        <f>VLOOKUP(A105,'07.kolo prezentácia'!$A$2:$G$180,5,FALSE)</f>
        <v>#N/A</v>
      </c>
      <c r="I105" s="36" t="e">
        <f>VLOOKUP(A105,'07.kolo prezentácia'!$A$2:$G$180,7,FALSE)</f>
        <v>#N/A</v>
      </c>
      <c r="J105" s="37" t="e">
        <f>VLOOKUP(Tabuľka5[[#This Row],[štartovné číslo]],'07.kolo stopky'!A:C,3,FALSE)</f>
        <v>#N/A</v>
      </c>
      <c r="K105" s="37" t="e">
        <f t="shared" si="10"/>
        <v>#N/A</v>
      </c>
      <c r="L105" s="37" t="e">
        <f t="shared" si="11"/>
        <v>#N/A</v>
      </c>
      <c r="M105" s="34"/>
      <c r="N105" s="35"/>
      <c r="O105" s="35"/>
      <c r="P105" s="35"/>
      <c r="Q105" s="35"/>
      <c r="R105" s="35"/>
      <c r="S105" s="35"/>
      <c r="T105" s="35"/>
      <c r="U105" s="35"/>
      <c r="V105" s="35"/>
      <c r="W105" s="38">
        <f t="shared" si="9"/>
        <v>0</v>
      </c>
      <c r="X105" s="53" t="e">
        <f>VLOOKUP(Tabuľka5[[#This Row],[Meno2]],Tabuľka57[[#All],[Stĺpec1]:[ᴓ čas na 1000m]],5,FALSE)</f>
        <v>#N/A</v>
      </c>
      <c r="Y105" s="60" t="e">
        <f>ABS(Tabuľka5[[#This Row],[čas v cieli 2013]]-Tabuľka5[[#This Row],[čas v cieli]])</f>
        <v>#N/A</v>
      </c>
    </row>
    <row r="106" spans="1:25" x14ac:dyDescent="0.25">
      <c r="A106" s="3">
        <v>103</v>
      </c>
      <c r="B106" s="63"/>
      <c r="C106" s="63"/>
      <c r="D106" s="6" t="e">
        <f>VLOOKUP(A106,'07.kolo prezentácia'!$A$2:$G$180,2,FALSE)</f>
        <v>#N/A</v>
      </c>
      <c r="E106" s="6" t="e">
        <f>VLOOKUP(A106,'07.kolo prezentácia'!$A$2:$G$180,3,FALSE)</f>
        <v>#N/A</v>
      </c>
      <c r="F106" s="6" t="e">
        <f>CONCATENATE(Tabuľka5[[#This Row],[meno]]," ",Tabuľka5[[#This Row],[priezvisko]])</f>
        <v>#N/A</v>
      </c>
      <c r="G106" s="6" t="e">
        <f>VLOOKUP(A106,'07.kolo prezentácia'!$A$2:$G$180,4,FALSE)</f>
        <v>#N/A</v>
      </c>
      <c r="H106" s="35" t="e">
        <f>VLOOKUP(A106,'07.kolo prezentácia'!$A$2:$G$180,5,FALSE)</f>
        <v>#N/A</v>
      </c>
      <c r="I106" s="36" t="e">
        <f>VLOOKUP(A106,'07.kolo prezentácia'!$A$2:$G$180,7,FALSE)</f>
        <v>#N/A</v>
      </c>
      <c r="J106" s="37" t="e">
        <f>VLOOKUP(Tabuľka5[[#This Row],[štartovné číslo]],'07.kolo stopky'!A:C,3,FALSE)</f>
        <v>#N/A</v>
      </c>
      <c r="K106" s="37" t="e">
        <f t="shared" si="10"/>
        <v>#N/A</v>
      </c>
      <c r="L106" s="37" t="e">
        <f t="shared" si="11"/>
        <v>#N/A</v>
      </c>
      <c r="M106" s="34"/>
      <c r="N106" s="35"/>
      <c r="O106" s="35"/>
      <c r="P106" s="35"/>
      <c r="Q106" s="35"/>
      <c r="R106" s="35"/>
      <c r="S106" s="35"/>
      <c r="T106" s="35"/>
      <c r="U106" s="35"/>
      <c r="V106" s="35"/>
      <c r="W106" s="38">
        <f t="shared" si="9"/>
        <v>0</v>
      </c>
      <c r="X106" s="53" t="e">
        <f>VLOOKUP(Tabuľka5[[#This Row],[Meno2]],Tabuľka57[[#All],[Stĺpec1]:[ᴓ čas na 1000m]],5,FALSE)</f>
        <v>#N/A</v>
      </c>
      <c r="Y106" s="60" t="e">
        <f>ABS(Tabuľka5[[#This Row],[čas v cieli 2013]]-Tabuľka5[[#This Row],[čas v cieli]])</f>
        <v>#N/A</v>
      </c>
    </row>
    <row r="107" spans="1:25" x14ac:dyDescent="0.25">
      <c r="A107" s="3">
        <v>104</v>
      </c>
      <c r="B107" s="63"/>
      <c r="C107" s="63"/>
      <c r="D107" s="6" t="e">
        <f>VLOOKUP(A107,'07.kolo prezentácia'!$A$2:$G$180,2,FALSE)</f>
        <v>#N/A</v>
      </c>
      <c r="E107" s="6" t="e">
        <f>VLOOKUP(A107,'07.kolo prezentácia'!$A$2:$G$180,3,FALSE)</f>
        <v>#N/A</v>
      </c>
      <c r="F107" s="6" t="e">
        <f>CONCATENATE(Tabuľka5[[#This Row],[meno]]," ",Tabuľka5[[#This Row],[priezvisko]])</f>
        <v>#N/A</v>
      </c>
      <c r="G107" s="6" t="e">
        <f>VLOOKUP(A107,'07.kolo prezentácia'!$A$2:$G$180,4,FALSE)</f>
        <v>#N/A</v>
      </c>
      <c r="H107" s="35" t="e">
        <f>VLOOKUP(A107,'07.kolo prezentácia'!$A$2:$G$180,5,FALSE)</f>
        <v>#N/A</v>
      </c>
      <c r="I107" s="36" t="e">
        <f>VLOOKUP(A107,'07.kolo prezentácia'!$A$2:$G$180,7,FALSE)</f>
        <v>#N/A</v>
      </c>
      <c r="J107" s="37" t="e">
        <f>VLOOKUP(Tabuľka5[[#This Row],[štartovné číslo]],'07.kolo stopky'!A:C,3,FALSE)</f>
        <v>#N/A</v>
      </c>
      <c r="K107" s="37" t="e">
        <f t="shared" si="10"/>
        <v>#N/A</v>
      </c>
      <c r="L107" s="37" t="e">
        <f t="shared" si="11"/>
        <v>#N/A</v>
      </c>
      <c r="M107" s="34"/>
      <c r="N107" s="35"/>
      <c r="O107" s="35"/>
      <c r="P107" s="35"/>
      <c r="Q107" s="35"/>
      <c r="R107" s="35"/>
      <c r="S107" s="35"/>
      <c r="T107" s="35"/>
      <c r="U107" s="35"/>
      <c r="V107" s="35"/>
      <c r="W107" s="38">
        <f t="shared" si="9"/>
        <v>0</v>
      </c>
      <c r="X107" s="53" t="e">
        <f>VLOOKUP(Tabuľka5[[#This Row],[Meno2]],Tabuľka57[[#All],[Stĺpec1]:[ᴓ čas na 1000m]],5,FALSE)</f>
        <v>#N/A</v>
      </c>
      <c r="Y107" s="60" t="e">
        <f>ABS(Tabuľka5[[#This Row],[čas v cieli 2013]]-Tabuľka5[[#This Row],[čas v cieli]])</f>
        <v>#N/A</v>
      </c>
    </row>
    <row r="108" spans="1:25" x14ac:dyDescent="0.25">
      <c r="A108" s="3">
        <v>105</v>
      </c>
      <c r="B108" s="63"/>
      <c r="C108" s="63"/>
      <c r="D108" s="6" t="e">
        <f>VLOOKUP(A108,'07.kolo prezentácia'!$A$2:$G$180,2,FALSE)</f>
        <v>#N/A</v>
      </c>
      <c r="E108" s="6" t="e">
        <f>VLOOKUP(A108,'07.kolo prezentácia'!$A$2:$G$180,3,FALSE)</f>
        <v>#N/A</v>
      </c>
      <c r="F108" s="6" t="e">
        <f>CONCATENATE(Tabuľka5[[#This Row],[meno]]," ",Tabuľka5[[#This Row],[priezvisko]])</f>
        <v>#N/A</v>
      </c>
      <c r="G108" s="6" t="e">
        <f>VLOOKUP(A108,'07.kolo prezentácia'!$A$2:$G$180,4,FALSE)</f>
        <v>#N/A</v>
      </c>
      <c r="H108" s="35" t="e">
        <f>VLOOKUP(A108,'07.kolo prezentácia'!$A$2:$G$180,5,FALSE)</f>
        <v>#N/A</v>
      </c>
      <c r="I108" s="36" t="e">
        <f>VLOOKUP(A108,'07.kolo prezentácia'!$A$2:$G$180,7,FALSE)</f>
        <v>#N/A</v>
      </c>
      <c r="J108" s="37" t="e">
        <f>VLOOKUP(Tabuľka5[[#This Row],[štartovné číslo]],'07.kolo stopky'!A:C,3,FALSE)</f>
        <v>#N/A</v>
      </c>
      <c r="K108" s="37" t="e">
        <f t="shared" si="10"/>
        <v>#N/A</v>
      </c>
      <c r="L108" s="37" t="e">
        <f t="shared" si="11"/>
        <v>#N/A</v>
      </c>
      <c r="M108" s="34"/>
      <c r="N108" s="35"/>
      <c r="O108" s="35"/>
      <c r="P108" s="35"/>
      <c r="Q108" s="35"/>
      <c r="R108" s="35"/>
      <c r="S108" s="35"/>
      <c r="T108" s="35"/>
      <c r="U108" s="35"/>
      <c r="V108" s="35"/>
      <c r="W108" s="38">
        <f t="shared" si="9"/>
        <v>0</v>
      </c>
      <c r="X108" s="53" t="e">
        <f>VLOOKUP(Tabuľka5[[#This Row],[Meno2]],Tabuľka57[[#All],[Stĺpec1]:[ᴓ čas na 1000m]],5,FALSE)</f>
        <v>#N/A</v>
      </c>
      <c r="Y108" s="60" t="e">
        <f>ABS(Tabuľka5[[#This Row],[čas v cieli 2013]]-Tabuľka5[[#This Row],[čas v cieli]])</f>
        <v>#N/A</v>
      </c>
    </row>
    <row r="109" spans="1:25" x14ac:dyDescent="0.25">
      <c r="A109" s="3">
        <v>106</v>
      </c>
      <c r="B109" s="63"/>
      <c r="C109" s="63"/>
      <c r="D109" s="6" t="e">
        <f>VLOOKUP(A109,'07.kolo prezentácia'!$A$2:$G$180,2,FALSE)</f>
        <v>#N/A</v>
      </c>
      <c r="E109" s="6" t="e">
        <f>VLOOKUP(A109,'07.kolo prezentácia'!$A$2:$G$180,3,FALSE)</f>
        <v>#N/A</v>
      </c>
      <c r="F109" s="6" t="e">
        <f>CONCATENATE(Tabuľka5[[#This Row],[meno]]," ",Tabuľka5[[#This Row],[priezvisko]])</f>
        <v>#N/A</v>
      </c>
      <c r="G109" s="6" t="e">
        <f>VLOOKUP(A109,'07.kolo prezentácia'!$A$2:$G$180,4,FALSE)</f>
        <v>#N/A</v>
      </c>
      <c r="H109" s="35" t="e">
        <f>VLOOKUP(A109,'07.kolo prezentácia'!$A$2:$G$180,5,FALSE)</f>
        <v>#N/A</v>
      </c>
      <c r="I109" s="36" t="e">
        <f>VLOOKUP(A109,'07.kolo prezentácia'!$A$2:$G$180,7,FALSE)</f>
        <v>#N/A</v>
      </c>
      <c r="J109" s="37" t="e">
        <f>VLOOKUP(Tabuľka5[[#This Row],[štartovné číslo]],'07.kolo stopky'!A:C,3,FALSE)</f>
        <v>#N/A</v>
      </c>
      <c r="K109" s="37" t="e">
        <f t="shared" si="10"/>
        <v>#N/A</v>
      </c>
      <c r="L109" s="37" t="e">
        <f t="shared" si="11"/>
        <v>#N/A</v>
      </c>
      <c r="M109" s="34"/>
      <c r="N109" s="35"/>
      <c r="O109" s="35"/>
      <c r="P109" s="35"/>
      <c r="Q109" s="35"/>
      <c r="R109" s="35"/>
      <c r="S109" s="35"/>
      <c r="T109" s="35"/>
      <c r="U109" s="35"/>
      <c r="V109" s="35"/>
      <c r="W109" s="38">
        <f t="shared" si="9"/>
        <v>0</v>
      </c>
      <c r="X109" s="53" t="e">
        <f>VLOOKUP(Tabuľka5[[#This Row],[Meno2]],Tabuľka57[[#All],[Stĺpec1]:[ᴓ čas na 1000m]],5,FALSE)</f>
        <v>#N/A</v>
      </c>
      <c r="Y109" s="60" t="e">
        <f>ABS(Tabuľka5[[#This Row],[čas v cieli 2013]]-Tabuľka5[[#This Row],[čas v cieli]])</f>
        <v>#N/A</v>
      </c>
    </row>
    <row r="110" spans="1:25" x14ac:dyDescent="0.25">
      <c r="A110" s="3">
        <v>107</v>
      </c>
      <c r="B110" s="63"/>
      <c r="C110" s="63"/>
      <c r="D110" s="6" t="e">
        <f>VLOOKUP(A110,'07.kolo prezentácia'!$A$2:$G$180,2,FALSE)</f>
        <v>#N/A</v>
      </c>
      <c r="E110" s="6" t="e">
        <f>VLOOKUP(A110,'07.kolo prezentácia'!$A$2:$G$180,3,FALSE)</f>
        <v>#N/A</v>
      </c>
      <c r="F110" s="6" t="e">
        <f>CONCATENATE(Tabuľka5[[#This Row],[meno]]," ",Tabuľka5[[#This Row],[priezvisko]])</f>
        <v>#N/A</v>
      </c>
      <c r="G110" s="6" t="e">
        <f>VLOOKUP(A110,'07.kolo prezentácia'!$A$2:$G$180,4,FALSE)</f>
        <v>#N/A</v>
      </c>
      <c r="H110" s="35" t="e">
        <f>VLOOKUP(A110,'07.kolo prezentácia'!$A$2:$G$180,5,FALSE)</f>
        <v>#N/A</v>
      </c>
      <c r="I110" s="36" t="e">
        <f>VLOOKUP(A110,'07.kolo prezentácia'!$A$2:$G$180,7,FALSE)</f>
        <v>#N/A</v>
      </c>
      <c r="J110" s="37" t="e">
        <f>VLOOKUP(Tabuľka5[[#This Row],[štartovné číslo]],'07.kolo stopky'!A:C,3,FALSE)</f>
        <v>#N/A</v>
      </c>
      <c r="K110" s="37" t="e">
        <f t="shared" si="10"/>
        <v>#N/A</v>
      </c>
      <c r="L110" s="37" t="e">
        <f t="shared" si="11"/>
        <v>#N/A</v>
      </c>
      <c r="M110" s="34"/>
      <c r="N110" s="35"/>
      <c r="O110" s="35"/>
      <c r="P110" s="35"/>
      <c r="Q110" s="35"/>
      <c r="R110" s="35"/>
      <c r="S110" s="35"/>
      <c r="T110" s="35"/>
      <c r="U110" s="35"/>
      <c r="V110" s="35"/>
      <c r="W110" s="38">
        <f t="shared" si="9"/>
        <v>0</v>
      </c>
      <c r="X110" s="53" t="e">
        <f>VLOOKUP(Tabuľka5[[#This Row],[Meno2]],Tabuľka57[[#All],[Stĺpec1]:[ᴓ čas na 1000m]],5,FALSE)</f>
        <v>#N/A</v>
      </c>
      <c r="Y110" s="60" t="e">
        <f>ABS(Tabuľka5[[#This Row],[čas v cieli 2013]]-Tabuľka5[[#This Row],[čas v cieli]])</f>
        <v>#N/A</v>
      </c>
    </row>
    <row r="111" spans="1:25" x14ac:dyDescent="0.25">
      <c r="A111" s="3">
        <v>108</v>
      </c>
      <c r="B111" s="63"/>
      <c r="C111" s="63"/>
      <c r="D111" s="6" t="e">
        <f>VLOOKUP(A111,'07.kolo prezentácia'!$A$2:$G$180,2,FALSE)</f>
        <v>#N/A</v>
      </c>
      <c r="E111" s="6" t="e">
        <f>VLOOKUP(A111,'07.kolo prezentácia'!$A$2:$G$180,3,FALSE)</f>
        <v>#N/A</v>
      </c>
      <c r="F111" s="6" t="e">
        <f>CONCATENATE(Tabuľka5[[#This Row],[meno]]," ",Tabuľka5[[#This Row],[priezvisko]])</f>
        <v>#N/A</v>
      </c>
      <c r="G111" s="6" t="e">
        <f>VLOOKUP(A111,'07.kolo prezentácia'!$A$2:$G$180,4,FALSE)</f>
        <v>#N/A</v>
      </c>
      <c r="H111" s="35" t="e">
        <f>VLOOKUP(A111,'07.kolo prezentácia'!$A$2:$G$180,5,FALSE)</f>
        <v>#N/A</v>
      </c>
      <c r="I111" s="36" t="e">
        <f>VLOOKUP(A111,'07.kolo prezentácia'!$A$2:$G$180,7,FALSE)</f>
        <v>#N/A</v>
      </c>
      <c r="J111" s="37" t="e">
        <f>VLOOKUP(Tabuľka5[[#This Row],[štartovné číslo]],'07.kolo stopky'!A:C,3,FALSE)</f>
        <v>#N/A</v>
      </c>
      <c r="K111" s="37" t="e">
        <f t="shared" si="10"/>
        <v>#N/A</v>
      </c>
      <c r="L111" s="37" t="e">
        <f t="shared" si="11"/>
        <v>#N/A</v>
      </c>
      <c r="M111" s="34"/>
      <c r="N111" s="35"/>
      <c r="O111" s="35"/>
      <c r="P111" s="35"/>
      <c r="Q111" s="35"/>
      <c r="R111" s="35"/>
      <c r="S111" s="35"/>
      <c r="T111" s="35"/>
      <c r="U111" s="35"/>
      <c r="V111" s="35"/>
      <c r="W111" s="38">
        <f t="shared" si="9"/>
        <v>0</v>
      </c>
      <c r="X111" s="53" t="e">
        <f>VLOOKUP(Tabuľka5[[#This Row],[Meno2]],Tabuľka57[[#All],[Stĺpec1]:[ᴓ čas na 1000m]],5,FALSE)</f>
        <v>#N/A</v>
      </c>
      <c r="Y111" s="60" t="e">
        <f>ABS(Tabuľka5[[#This Row],[čas v cieli 2013]]-Tabuľka5[[#This Row],[čas v cieli]])</f>
        <v>#N/A</v>
      </c>
    </row>
    <row r="112" spans="1:25" x14ac:dyDescent="0.25">
      <c r="A112" s="3">
        <v>109</v>
      </c>
      <c r="B112" s="63"/>
      <c r="C112" s="63"/>
      <c r="D112" s="6" t="e">
        <f>VLOOKUP(A112,'07.kolo prezentácia'!$A$2:$G$180,2,FALSE)</f>
        <v>#N/A</v>
      </c>
      <c r="E112" s="6" t="e">
        <f>VLOOKUP(A112,'07.kolo prezentácia'!$A$2:$G$180,3,FALSE)</f>
        <v>#N/A</v>
      </c>
      <c r="F112" s="6" t="e">
        <f>CONCATENATE(Tabuľka5[[#This Row],[meno]]," ",Tabuľka5[[#This Row],[priezvisko]])</f>
        <v>#N/A</v>
      </c>
      <c r="G112" s="6" t="e">
        <f>VLOOKUP(A112,'07.kolo prezentácia'!$A$2:$G$180,4,FALSE)</f>
        <v>#N/A</v>
      </c>
      <c r="H112" s="35" t="e">
        <f>VLOOKUP(A112,'07.kolo prezentácia'!$A$2:$G$180,5,FALSE)</f>
        <v>#N/A</v>
      </c>
      <c r="I112" s="36" t="e">
        <f>VLOOKUP(A112,'07.kolo prezentácia'!$A$2:$G$180,7,FALSE)</f>
        <v>#N/A</v>
      </c>
      <c r="J112" s="37" t="e">
        <f>VLOOKUP(Tabuľka5[[#This Row],[štartovné číslo]],'07.kolo stopky'!A:C,3,FALSE)</f>
        <v>#N/A</v>
      </c>
      <c r="K112" s="37" t="e">
        <f t="shared" si="10"/>
        <v>#N/A</v>
      </c>
      <c r="L112" s="37" t="e">
        <f t="shared" si="11"/>
        <v>#N/A</v>
      </c>
      <c r="M112" s="34"/>
      <c r="N112" s="35"/>
      <c r="O112" s="35"/>
      <c r="P112" s="35"/>
      <c r="Q112" s="35"/>
      <c r="R112" s="35"/>
      <c r="S112" s="35"/>
      <c r="T112" s="35"/>
      <c r="U112" s="35"/>
      <c r="V112" s="35"/>
      <c r="W112" s="38">
        <f t="shared" si="9"/>
        <v>0</v>
      </c>
      <c r="X112" s="53" t="e">
        <f>VLOOKUP(Tabuľka5[[#This Row],[Meno2]],Tabuľka57[[#All],[Stĺpec1]:[ᴓ čas na 1000m]],5,FALSE)</f>
        <v>#N/A</v>
      </c>
      <c r="Y112" s="60" t="e">
        <f>ABS(Tabuľka5[[#This Row],[čas v cieli 2013]]-Tabuľka5[[#This Row],[čas v cieli]])</f>
        <v>#N/A</v>
      </c>
    </row>
    <row r="113" spans="1:25" x14ac:dyDescent="0.25">
      <c r="A113" s="3">
        <v>110</v>
      </c>
      <c r="B113" s="63"/>
      <c r="C113" s="63"/>
      <c r="D113" s="6" t="e">
        <f>VLOOKUP(A113,'07.kolo prezentácia'!$A$2:$G$180,2,FALSE)</f>
        <v>#N/A</v>
      </c>
      <c r="E113" s="6" t="e">
        <f>VLOOKUP(A113,'07.kolo prezentácia'!$A$2:$G$180,3,FALSE)</f>
        <v>#N/A</v>
      </c>
      <c r="F113" s="6" t="e">
        <f>CONCATENATE(Tabuľka5[[#This Row],[meno]]," ",Tabuľka5[[#This Row],[priezvisko]])</f>
        <v>#N/A</v>
      </c>
      <c r="G113" s="6" t="e">
        <f>VLOOKUP(A113,'07.kolo prezentácia'!$A$2:$G$180,4,FALSE)</f>
        <v>#N/A</v>
      </c>
      <c r="H113" s="35" t="e">
        <f>VLOOKUP(A113,'07.kolo prezentácia'!$A$2:$G$180,5,FALSE)</f>
        <v>#N/A</v>
      </c>
      <c r="I113" s="36" t="e">
        <f>VLOOKUP(A113,'07.kolo prezentácia'!$A$2:$G$180,7,FALSE)</f>
        <v>#N/A</v>
      </c>
      <c r="J113" s="37" t="e">
        <f>VLOOKUP(Tabuľka5[[#This Row],[štartovné číslo]],'07.kolo stopky'!A:C,3,FALSE)</f>
        <v>#N/A</v>
      </c>
      <c r="K113" s="37" t="e">
        <f t="shared" si="10"/>
        <v>#N/A</v>
      </c>
      <c r="L113" s="37" t="e">
        <f t="shared" si="11"/>
        <v>#N/A</v>
      </c>
      <c r="M113" s="34"/>
      <c r="N113" s="35"/>
      <c r="O113" s="35"/>
      <c r="P113" s="35"/>
      <c r="Q113" s="35"/>
      <c r="R113" s="35"/>
      <c r="S113" s="35"/>
      <c r="T113" s="35"/>
      <c r="U113" s="35"/>
      <c r="V113" s="35"/>
      <c r="W113" s="38">
        <f t="shared" si="9"/>
        <v>0</v>
      </c>
      <c r="X113" s="53" t="e">
        <f>VLOOKUP(Tabuľka5[[#This Row],[Meno2]],Tabuľka57[[#All],[Stĺpec1]:[ᴓ čas na 1000m]],5,FALSE)</f>
        <v>#N/A</v>
      </c>
      <c r="Y113" s="60" t="e">
        <f>ABS(Tabuľka5[[#This Row],[čas v cieli 2013]]-Tabuľka5[[#This Row],[čas v cieli]])</f>
        <v>#N/A</v>
      </c>
    </row>
    <row r="114" spans="1:25" x14ac:dyDescent="0.25">
      <c r="A114" s="3">
        <v>111</v>
      </c>
      <c r="B114" s="63"/>
      <c r="C114" s="63"/>
      <c r="D114" s="6" t="e">
        <f>VLOOKUP(A114,'07.kolo prezentácia'!$A$2:$G$180,2,FALSE)</f>
        <v>#N/A</v>
      </c>
      <c r="E114" s="6" t="e">
        <f>VLOOKUP(A114,'07.kolo prezentácia'!$A$2:$G$180,3,FALSE)</f>
        <v>#N/A</v>
      </c>
      <c r="F114" s="6" t="e">
        <f>CONCATENATE(Tabuľka5[[#This Row],[meno]]," ",Tabuľka5[[#This Row],[priezvisko]])</f>
        <v>#N/A</v>
      </c>
      <c r="G114" s="6" t="e">
        <f>VLOOKUP(A114,'07.kolo prezentácia'!$A$2:$G$180,4,FALSE)</f>
        <v>#N/A</v>
      </c>
      <c r="H114" s="35" t="e">
        <f>VLOOKUP(A114,'07.kolo prezentácia'!$A$2:$G$180,5,FALSE)</f>
        <v>#N/A</v>
      </c>
      <c r="I114" s="36" t="e">
        <f>VLOOKUP(A114,'07.kolo prezentácia'!$A$2:$G$180,7,FALSE)</f>
        <v>#N/A</v>
      </c>
      <c r="J114" s="37" t="e">
        <f>VLOOKUP(Tabuľka5[[#This Row],[štartovné číslo]],'07.kolo stopky'!A:C,3,FALSE)</f>
        <v>#N/A</v>
      </c>
      <c r="K114" s="37" t="e">
        <f t="shared" si="10"/>
        <v>#N/A</v>
      </c>
      <c r="L114" s="37" t="e">
        <f t="shared" si="11"/>
        <v>#N/A</v>
      </c>
      <c r="M114" s="34"/>
      <c r="N114" s="35"/>
      <c r="O114" s="35"/>
      <c r="P114" s="35"/>
      <c r="Q114" s="35"/>
      <c r="R114" s="35"/>
      <c r="S114" s="35"/>
      <c r="T114" s="35"/>
      <c r="U114" s="35"/>
      <c r="V114" s="35"/>
      <c r="W114" s="38">
        <f t="shared" si="9"/>
        <v>0</v>
      </c>
      <c r="X114" s="53" t="e">
        <f>VLOOKUP(Tabuľka5[[#This Row],[Meno2]],Tabuľka57[[#All],[Stĺpec1]:[ᴓ čas na 1000m]],5,FALSE)</f>
        <v>#N/A</v>
      </c>
      <c r="Y114" s="60" t="e">
        <f>ABS(Tabuľka5[[#This Row],[čas v cieli 2013]]-Tabuľka5[[#This Row],[čas v cieli]])</f>
        <v>#N/A</v>
      </c>
    </row>
    <row r="115" spans="1:25" x14ac:dyDescent="0.25">
      <c r="A115" s="3">
        <v>112</v>
      </c>
      <c r="B115" s="63"/>
      <c r="C115" s="63"/>
      <c r="D115" s="6" t="e">
        <f>VLOOKUP(A115,'07.kolo prezentácia'!$A$2:$G$180,2,FALSE)</f>
        <v>#N/A</v>
      </c>
      <c r="E115" s="6" t="e">
        <f>VLOOKUP(A115,'07.kolo prezentácia'!$A$2:$G$180,3,FALSE)</f>
        <v>#N/A</v>
      </c>
      <c r="F115" s="6" t="e">
        <f>CONCATENATE(Tabuľka5[[#This Row],[meno]]," ",Tabuľka5[[#This Row],[priezvisko]])</f>
        <v>#N/A</v>
      </c>
      <c r="G115" s="6" t="e">
        <f>VLOOKUP(A115,'07.kolo prezentácia'!$A$2:$G$180,4,FALSE)</f>
        <v>#N/A</v>
      </c>
      <c r="H115" s="35" t="e">
        <f>VLOOKUP(A115,'07.kolo prezentácia'!$A$2:$G$180,5,FALSE)</f>
        <v>#N/A</v>
      </c>
      <c r="I115" s="36" t="e">
        <f>VLOOKUP(A115,'07.kolo prezentácia'!$A$2:$G$180,7,FALSE)</f>
        <v>#N/A</v>
      </c>
      <c r="J115" s="37" t="e">
        <f>VLOOKUP(Tabuľka5[[#This Row],[štartovné číslo]],'07.kolo stopky'!A:C,3,FALSE)</f>
        <v>#N/A</v>
      </c>
      <c r="K115" s="37" t="e">
        <f t="shared" si="10"/>
        <v>#N/A</v>
      </c>
      <c r="L115" s="37" t="e">
        <f t="shared" si="11"/>
        <v>#N/A</v>
      </c>
      <c r="M115" s="34"/>
      <c r="N115" s="35"/>
      <c r="O115" s="35"/>
      <c r="P115" s="35"/>
      <c r="Q115" s="35"/>
      <c r="R115" s="35"/>
      <c r="S115" s="35"/>
      <c r="T115" s="35"/>
      <c r="U115" s="35"/>
      <c r="V115" s="35"/>
      <c r="W115" s="38">
        <f t="shared" si="9"/>
        <v>0</v>
      </c>
      <c r="X115" s="53" t="e">
        <f>VLOOKUP(Tabuľka5[[#This Row],[Meno2]],Tabuľka57[[#All],[Stĺpec1]:[ᴓ čas na 1000m]],5,FALSE)</f>
        <v>#N/A</v>
      </c>
      <c r="Y115" s="60" t="e">
        <f>ABS(Tabuľka5[[#This Row],[čas v cieli 2013]]-Tabuľka5[[#This Row],[čas v cieli]])</f>
        <v>#N/A</v>
      </c>
    </row>
    <row r="116" spans="1:25" x14ac:dyDescent="0.25">
      <c r="A116" s="3">
        <v>113</v>
      </c>
      <c r="B116" s="63"/>
      <c r="C116" s="63"/>
      <c r="D116" s="6" t="e">
        <f>VLOOKUP(A116,'07.kolo prezentácia'!$A$2:$G$180,2,FALSE)</f>
        <v>#N/A</v>
      </c>
      <c r="E116" s="6" t="e">
        <f>VLOOKUP(A116,'07.kolo prezentácia'!$A$2:$G$180,3,FALSE)</f>
        <v>#N/A</v>
      </c>
      <c r="F116" s="6" t="e">
        <f>CONCATENATE(Tabuľka5[[#This Row],[meno]]," ",Tabuľka5[[#This Row],[priezvisko]])</f>
        <v>#N/A</v>
      </c>
      <c r="G116" s="6" t="e">
        <f>VLOOKUP(A116,'07.kolo prezentácia'!$A$2:$G$180,4,FALSE)</f>
        <v>#N/A</v>
      </c>
      <c r="H116" s="35" t="e">
        <f>VLOOKUP(A116,'07.kolo prezentácia'!$A$2:$G$180,5,FALSE)</f>
        <v>#N/A</v>
      </c>
      <c r="I116" s="36" t="e">
        <f>VLOOKUP(A116,'07.kolo prezentácia'!$A$2:$G$180,7,FALSE)</f>
        <v>#N/A</v>
      </c>
      <c r="J116" s="37" t="e">
        <f>VLOOKUP(Tabuľka5[[#This Row],[štartovné číslo]],'07.kolo stopky'!A:C,3,FALSE)</f>
        <v>#N/A</v>
      </c>
      <c r="K116" s="37" t="e">
        <f t="shared" si="10"/>
        <v>#N/A</v>
      </c>
      <c r="L116" s="37" t="e">
        <f t="shared" si="11"/>
        <v>#N/A</v>
      </c>
      <c r="M116" s="34"/>
      <c r="N116" s="35"/>
      <c r="O116" s="35"/>
      <c r="P116" s="35"/>
      <c r="Q116" s="35"/>
      <c r="R116" s="35"/>
      <c r="S116" s="35"/>
      <c r="T116" s="35"/>
      <c r="U116" s="35"/>
      <c r="V116" s="35"/>
      <c r="W116" s="38">
        <f t="shared" si="9"/>
        <v>0</v>
      </c>
      <c r="X116" s="53" t="e">
        <f>VLOOKUP(Tabuľka5[[#This Row],[Meno2]],Tabuľka57[[#All],[Stĺpec1]:[ᴓ čas na 1000m]],5,FALSE)</f>
        <v>#N/A</v>
      </c>
      <c r="Y116" s="60" t="e">
        <f>ABS(Tabuľka5[[#This Row],[čas v cieli 2013]]-Tabuľka5[[#This Row],[čas v cieli]])</f>
        <v>#N/A</v>
      </c>
    </row>
    <row r="117" spans="1:25" x14ac:dyDescent="0.25">
      <c r="A117" s="3">
        <v>114</v>
      </c>
      <c r="B117" s="63"/>
      <c r="C117" s="63"/>
      <c r="D117" s="6" t="e">
        <f>VLOOKUP(A117,'07.kolo prezentácia'!$A$2:$G$180,2,FALSE)</f>
        <v>#N/A</v>
      </c>
      <c r="E117" s="6" t="e">
        <f>VLOOKUP(A117,'07.kolo prezentácia'!$A$2:$G$180,3,FALSE)</f>
        <v>#N/A</v>
      </c>
      <c r="F117" s="6" t="e">
        <f>CONCATENATE(Tabuľka5[[#This Row],[meno]]," ",Tabuľka5[[#This Row],[priezvisko]])</f>
        <v>#N/A</v>
      </c>
      <c r="G117" s="6" t="e">
        <f>VLOOKUP(A117,'07.kolo prezentácia'!$A$2:$G$180,4,FALSE)</f>
        <v>#N/A</v>
      </c>
      <c r="H117" s="35" t="e">
        <f>VLOOKUP(A117,'07.kolo prezentácia'!$A$2:$G$180,5,FALSE)</f>
        <v>#N/A</v>
      </c>
      <c r="I117" s="36" t="e">
        <f>VLOOKUP(A117,'07.kolo prezentácia'!$A$2:$G$180,7,FALSE)</f>
        <v>#N/A</v>
      </c>
      <c r="J117" s="37" t="e">
        <f>VLOOKUP(Tabuľka5[[#This Row],[štartovné číslo]],'07.kolo stopky'!A:C,3,FALSE)</f>
        <v>#N/A</v>
      </c>
      <c r="K117" s="37" t="e">
        <f t="shared" si="10"/>
        <v>#N/A</v>
      </c>
      <c r="L117" s="37" t="e">
        <f t="shared" si="11"/>
        <v>#N/A</v>
      </c>
      <c r="M117" s="34"/>
      <c r="N117" s="35"/>
      <c r="O117" s="35"/>
      <c r="P117" s="35"/>
      <c r="Q117" s="35"/>
      <c r="R117" s="35"/>
      <c r="S117" s="35"/>
      <c r="T117" s="35"/>
      <c r="U117" s="35"/>
      <c r="V117" s="35"/>
      <c r="W117" s="38">
        <f t="shared" si="9"/>
        <v>0</v>
      </c>
      <c r="X117" s="53" t="e">
        <f>VLOOKUP(Tabuľka5[[#This Row],[Meno2]],Tabuľka57[[#All],[Stĺpec1]:[ᴓ čas na 1000m]],5,FALSE)</f>
        <v>#N/A</v>
      </c>
      <c r="Y117" s="60" t="e">
        <f>ABS(Tabuľka5[[#This Row],[čas v cieli 2013]]-Tabuľka5[[#This Row],[čas v cieli]])</f>
        <v>#N/A</v>
      </c>
    </row>
    <row r="118" spans="1:25" x14ac:dyDescent="0.25">
      <c r="A118" s="3">
        <v>115</v>
      </c>
      <c r="B118" s="63"/>
      <c r="C118" s="63"/>
      <c r="D118" s="6" t="e">
        <f>VLOOKUP(A118,'07.kolo prezentácia'!$A$2:$G$180,2,FALSE)</f>
        <v>#N/A</v>
      </c>
      <c r="E118" s="6" t="e">
        <f>VLOOKUP(A118,'07.kolo prezentácia'!$A$2:$G$180,3,FALSE)</f>
        <v>#N/A</v>
      </c>
      <c r="F118" s="6" t="e">
        <f>CONCATENATE(Tabuľka5[[#This Row],[meno]]," ",Tabuľka5[[#This Row],[priezvisko]])</f>
        <v>#N/A</v>
      </c>
      <c r="G118" s="6" t="e">
        <f>VLOOKUP(A118,'07.kolo prezentácia'!$A$2:$G$180,4,FALSE)</f>
        <v>#N/A</v>
      </c>
      <c r="H118" s="35" t="e">
        <f>VLOOKUP(A118,'07.kolo prezentácia'!$A$2:$G$180,5,FALSE)</f>
        <v>#N/A</v>
      </c>
      <c r="I118" s="36" t="e">
        <f>VLOOKUP(A118,'07.kolo prezentácia'!$A$2:$G$180,7,FALSE)</f>
        <v>#N/A</v>
      </c>
      <c r="J118" s="37" t="e">
        <f>VLOOKUP(Tabuľka5[[#This Row],[štartovné číslo]],'07.kolo stopky'!A:C,3,FALSE)</f>
        <v>#N/A</v>
      </c>
      <c r="K118" s="37" t="e">
        <f t="shared" si="10"/>
        <v>#N/A</v>
      </c>
      <c r="L118" s="37" t="e">
        <f t="shared" si="11"/>
        <v>#N/A</v>
      </c>
      <c r="M118" s="34"/>
      <c r="N118" s="35"/>
      <c r="O118" s="35"/>
      <c r="P118" s="35"/>
      <c r="Q118" s="35"/>
      <c r="R118" s="35"/>
      <c r="S118" s="35"/>
      <c r="T118" s="35"/>
      <c r="U118" s="35"/>
      <c r="V118" s="35"/>
      <c r="W118" s="38">
        <f t="shared" si="9"/>
        <v>0</v>
      </c>
      <c r="X118" s="53" t="e">
        <f>VLOOKUP(Tabuľka5[[#This Row],[Meno2]],Tabuľka57[[#All],[Stĺpec1]:[ᴓ čas na 1000m]],5,FALSE)</f>
        <v>#N/A</v>
      </c>
      <c r="Y118" s="60" t="e">
        <f>ABS(Tabuľka5[[#This Row],[čas v cieli 2013]]-Tabuľka5[[#This Row],[čas v cieli]])</f>
        <v>#N/A</v>
      </c>
    </row>
    <row r="119" spans="1:25" x14ac:dyDescent="0.25">
      <c r="A119" s="3">
        <v>116</v>
      </c>
      <c r="B119" s="63"/>
      <c r="C119" s="63"/>
      <c r="D119" s="6" t="e">
        <f>VLOOKUP(A119,'07.kolo prezentácia'!$A$2:$G$180,2,FALSE)</f>
        <v>#N/A</v>
      </c>
      <c r="E119" s="6" t="e">
        <f>VLOOKUP(A119,'07.kolo prezentácia'!$A$2:$G$180,3,FALSE)</f>
        <v>#N/A</v>
      </c>
      <c r="F119" s="6" t="e">
        <f>CONCATENATE(Tabuľka5[[#This Row],[meno]]," ",Tabuľka5[[#This Row],[priezvisko]])</f>
        <v>#N/A</v>
      </c>
      <c r="G119" s="6" t="e">
        <f>VLOOKUP(A119,'07.kolo prezentácia'!$A$2:$G$180,4,FALSE)</f>
        <v>#N/A</v>
      </c>
      <c r="H119" s="35" t="e">
        <f>VLOOKUP(A119,'07.kolo prezentácia'!$A$2:$G$180,5,FALSE)</f>
        <v>#N/A</v>
      </c>
      <c r="I119" s="36" t="e">
        <f>VLOOKUP(A119,'07.kolo prezentácia'!$A$2:$G$180,7,FALSE)</f>
        <v>#N/A</v>
      </c>
      <c r="J119" s="37" t="e">
        <f>VLOOKUP(Tabuľka5[[#This Row],[štartovné číslo]],'07.kolo stopky'!A:C,3,FALSE)</f>
        <v>#N/A</v>
      </c>
      <c r="K119" s="37" t="e">
        <f t="shared" si="10"/>
        <v>#N/A</v>
      </c>
      <c r="L119" s="37" t="e">
        <f t="shared" si="11"/>
        <v>#N/A</v>
      </c>
      <c r="M119" s="34"/>
      <c r="N119" s="35"/>
      <c r="O119" s="35"/>
      <c r="P119" s="35"/>
      <c r="Q119" s="35"/>
      <c r="R119" s="35"/>
      <c r="S119" s="35"/>
      <c r="T119" s="35"/>
      <c r="U119" s="35"/>
      <c r="V119" s="35"/>
      <c r="W119" s="38">
        <f t="shared" ref="W119:W150" si="12">SUM(M119:V119)</f>
        <v>0</v>
      </c>
      <c r="X119" s="53" t="e">
        <f>VLOOKUP(Tabuľka5[[#This Row],[Meno2]],Tabuľka57[[#All],[Stĺpec1]:[ᴓ čas na 1000m]],5,FALSE)</f>
        <v>#N/A</v>
      </c>
      <c r="Y119" s="60" t="e">
        <f>ABS(Tabuľka5[[#This Row],[čas v cieli 2013]]-Tabuľka5[[#This Row],[čas v cieli]])</f>
        <v>#N/A</v>
      </c>
    </row>
    <row r="120" spans="1:25" x14ac:dyDescent="0.25">
      <c r="A120" s="3">
        <v>117</v>
      </c>
      <c r="B120" s="63"/>
      <c r="C120" s="63"/>
      <c r="D120" s="6" t="e">
        <f>VLOOKUP(A120,'07.kolo prezentácia'!$A$2:$G$180,2,FALSE)</f>
        <v>#N/A</v>
      </c>
      <c r="E120" s="6" t="e">
        <f>VLOOKUP(A120,'07.kolo prezentácia'!$A$2:$G$180,3,FALSE)</f>
        <v>#N/A</v>
      </c>
      <c r="F120" s="6" t="e">
        <f>CONCATENATE(Tabuľka5[[#This Row],[meno]]," ",Tabuľka5[[#This Row],[priezvisko]])</f>
        <v>#N/A</v>
      </c>
      <c r="G120" s="6" t="e">
        <f>VLOOKUP(A120,'07.kolo prezentácia'!$A$2:$G$180,4,FALSE)</f>
        <v>#N/A</v>
      </c>
      <c r="H120" s="35" t="e">
        <f>VLOOKUP(A120,'07.kolo prezentácia'!$A$2:$G$180,5,FALSE)</f>
        <v>#N/A</v>
      </c>
      <c r="I120" s="36" t="e">
        <f>VLOOKUP(A120,'07.kolo prezentácia'!$A$2:$G$180,7,FALSE)</f>
        <v>#N/A</v>
      </c>
      <c r="J120" s="37" t="e">
        <f>VLOOKUP(Tabuľka5[[#This Row],[štartovné číslo]],'07.kolo stopky'!A:C,3,FALSE)</f>
        <v>#N/A</v>
      </c>
      <c r="K120" s="37" t="e">
        <f t="shared" si="10"/>
        <v>#N/A</v>
      </c>
      <c r="L120" s="37" t="e">
        <f t="shared" si="11"/>
        <v>#N/A</v>
      </c>
      <c r="M120" s="34"/>
      <c r="N120" s="35"/>
      <c r="O120" s="35"/>
      <c r="P120" s="35"/>
      <c r="Q120" s="35"/>
      <c r="R120" s="35"/>
      <c r="S120" s="35"/>
      <c r="T120" s="35"/>
      <c r="U120" s="35"/>
      <c r="V120" s="35"/>
      <c r="W120" s="38">
        <f t="shared" si="12"/>
        <v>0</v>
      </c>
      <c r="X120" s="53" t="e">
        <f>VLOOKUP(Tabuľka5[[#This Row],[Meno2]],Tabuľka57[[#All],[Stĺpec1]:[ᴓ čas na 1000m]],5,FALSE)</f>
        <v>#N/A</v>
      </c>
      <c r="Y120" s="60" t="e">
        <f>ABS(Tabuľka5[[#This Row],[čas v cieli 2013]]-Tabuľka5[[#This Row],[čas v cieli]])</f>
        <v>#N/A</v>
      </c>
    </row>
    <row r="121" spans="1:25" x14ac:dyDescent="0.25">
      <c r="A121" s="3">
        <v>118</v>
      </c>
      <c r="B121" s="63"/>
      <c r="C121" s="63"/>
      <c r="D121" s="6" t="e">
        <f>VLOOKUP(A121,'07.kolo prezentácia'!$A$2:$G$180,2,FALSE)</f>
        <v>#N/A</v>
      </c>
      <c r="E121" s="6" t="e">
        <f>VLOOKUP(A121,'07.kolo prezentácia'!$A$2:$G$180,3,FALSE)</f>
        <v>#N/A</v>
      </c>
      <c r="F121" s="6" t="e">
        <f>CONCATENATE(Tabuľka5[[#This Row],[meno]]," ",Tabuľka5[[#This Row],[priezvisko]])</f>
        <v>#N/A</v>
      </c>
      <c r="G121" s="6" t="e">
        <f>VLOOKUP(A121,'07.kolo prezentácia'!$A$2:$G$180,4,FALSE)</f>
        <v>#N/A</v>
      </c>
      <c r="H121" s="35" t="e">
        <f>VLOOKUP(A121,'07.kolo prezentácia'!$A$2:$G$180,5,FALSE)</f>
        <v>#N/A</v>
      </c>
      <c r="I121" s="36" t="e">
        <f>VLOOKUP(A121,'07.kolo prezentácia'!$A$2:$G$180,7,FALSE)</f>
        <v>#N/A</v>
      </c>
      <c r="J121" s="37" t="e">
        <f>VLOOKUP(Tabuľka5[[#This Row],[štartovné číslo]],'07.kolo stopky'!A:C,3,FALSE)</f>
        <v>#N/A</v>
      </c>
      <c r="K121" s="37" t="e">
        <f t="shared" si="10"/>
        <v>#N/A</v>
      </c>
      <c r="L121" s="37" t="e">
        <f t="shared" si="11"/>
        <v>#N/A</v>
      </c>
      <c r="M121" s="34"/>
      <c r="N121" s="35"/>
      <c r="O121" s="35"/>
      <c r="P121" s="35"/>
      <c r="Q121" s="35"/>
      <c r="R121" s="35"/>
      <c r="S121" s="35"/>
      <c r="T121" s="35"/>
      <c r="U121" s="35"/>
      <c r="V121" s="35"/>
      <c r="W121" s="38">
        <f t="shared" si="12"/>
        <v>0</v>
      </c>
      <c r="X121" s="53" t="e">
        <f>VLOOKUP(Tabuľka5[[#This Row],[Meno2]],Tabuľka57[[#All],[Stĺpec1]:[ᴓ čas na 1000m]],5,FALSE)</f>
        <v>#N/A</v>
      </c>
      <c r="Y121" s="60" t="e">
        <f>ABS(Tabuľka5[[#This Row],[čas v cieli 2013]]-Tabuľka5[[#This Row],[čas v cieli]])</f>
        <v>#N/A</v>
      </c>
    </row>
    <row r="122" spans="1:25" x14ac:dyDescent="0.25">
      <c r="A122" s="3">
        <v>119</v>
      </c>
      <c r="B122" s="63"/>
      <c r="C122" s="63"/>
      <c r="D122" s="6" t="e">
        <f>VLOOKUP(A122,'07.kolo prezentácia'!$A$2:$G$180,2,FALSE)</f>
        <v>#N/A</v>
      </c>
      <c r="E122" s="6" t="e">
        <f>VLOOKUP(A122,'07.kolo prezentácia'!$A$2:$G$180,3,FALSE)</f>
        <v>#N/A</v>
      </c>
      <c r="F122" s="6" t="e">
        <f>CONCATENATE(Tabuľka5[[#This Row],[meno]]," ",Tabuľka5[[#This Row],[priezvisko]])</f>
        <v>#N/A</v>
      </c>
      <c r="G122" s="6" t="e">
        <f>VLOOKUP(A122,'07.kolo prezentácia'!$A$2:$G$180,4,FALSE)</f>
        <v>#N/A</v>
      </c>
      <c r="H122" s="35" t="e">
        <f>VLOOKUP(A122,'07.kolo prezentácia'!$A$2:$G$180,5,FALSE)</f>
        <v>#N/A</v>
      </c>
      <c r="I122" s="36" t="e">
        <f>VLOOKUP(A122,'07.kolo prezentácia'!$A$2:$G$180,7,FALSE)</f>
        <v>#N/A</v>
      </c>
      <c r="J122" s="37" t="e">
        <f>VLOOKUP(Tabuľka5[[#This Row],[štartovné číslo]],'07.kolo stopky'!A:C,3,FALSE)</f>
        <v>#N/A</v>
      </c>
      <c r="K122" s="37" t="e">
        <f t="shared" si="10"/>
        <v>#N/A</v>
      </c>
      <c r="L122" s="37" t="e">
        <f t="shared" si="11"/>
        <v>#N/A</v>
      </c>
      <c r="M122" s="34"/>
      <c r="N122" s="35"/>
      <c r="O122" s="35"/>
      <c r="P122" s="35"/>
      <c r="Q122" s="35"/>
      <c r="R122" s="35"/>
      <c r="S122" s="35"/>
      <c r="T122" s="35"/>
      <c r="U122" s="35"/>
      <c r="V122" s="35"/>
      <c r="W122" s="38">
        <f t="shared" si="12"/>
        <v>0</v>
      </c>
      <c r="X122" s="53" t="e">
        <f>VLOOKUP(Tabuľka5[[#This Row],[Meno2]],Tabuľka57[[#All],[Stĺpec1]:[ᴓ čas na 1000m]],5,FALSE)</f>
        <v>#N/A</v>
      </c>
      <c r="Y122" s="60" t="e">
        <f>ABS(Tabuľka5[[#This Row],[čas v cieli 2013]]-Tabuľka5[[#This Row],[čas v cieli]])</f>
        <v>#N/A</v>
      </c>
    </row>
    <row r="123" spans="1:25" x14ac:dyDescent="0.25">
      <c r="A123" s="3">
        <v>120</v>
      </c>
      <c r="B123" s="63"/>
      <c r="C123" s="63"/>
      <c r="D123" s="6" t="e">
        <f>VLOOKUP(A123,'07.kolo prezentácia'!$A$2:$G$180,2,FALSE)</f>
        <v>#N/A</v>
      </c>
      <c r="E123" s="6" t="e">
        <f>VLOOKUP(A123,'07.kolo prezentácia'!$A$2:$G$180,3,FALSE)</f>
        <v>#N/A</v>
      </c>
      <c r="F123" s="6" t="e">
        <f>CONCATENATE(Tabuľka5[[#This Row],[meno]]," ",Tabuľka5[[#This Row],[priezvisko]])</f>
        <v>#N/A</v>
      </c>
      <c r="G123" s="6" t="e">
        <f>VLOOKUP(A123,'07.kolo prezentácia'!$A$2:$G$180,4,FALSE)</f>
        <v>#N/A</v>
      </c>
      <c r="H123" s="35" t="e">
        <f>VLOOKUP(A123,'07.kolo prezentácia'!$A$2:$G$180,5,FALSE)</f>
        <v>#N/A</v>
      </c>
      <c r="I123" s="36" t="e">
        <f>VLOOKUP(A123,'07.kolo prezentácia'!$A$2:$G$180,7,FALSE)</f>
        <v>#N/A</v>
      </c>
      <c r="J123" s="37" t="e">
        <f>VLOOKUP(Tabuľka5[[#This Row],[štartovné číslo]],'07.kolo stopky'!A:C,3,FALSE)</f>
        <v>#N/A</v>
      </c>
      <c r="K123" s="37" t="e">
        <f t="shared" si="10"/>
        <v>#N/A</v>
      </c>
      <c r="L123" s="37" t="e">
        <f t="shared" si="11"/>
        <v>#N/A</v>
      </c>
      <c r="M123" s="34"/>
      <c r="N123" s="35"/>
      <c r="O123" s="35"/>
      <c r="P123" s="35"/>
      <c r="Q123" s="35"/>
      <c r="R123" s="35"/>
      <c r="S123" s="35"/>
      <c r="T123" s="35"/>
      <c r="U123" s="35"/>
      <c r="V123" s="35"/>
      <c r="W123" s="38">
        <f t="shared" si="12"/>
        <v>0</v>
      </c>
      <c r="X123" s="53" t="e">
        <f>VLOOKUP(Tabuľka5[[#This Row],[Meno2]],Tabuľka57[[#All],[Stĺpec1]:[ᴓ čas na 1000m]],5,FALSE)</f>
        <v>#N/A</v>
      </c>
      <c r="Y123" s="60" t="e">
        <f>ABS(Tabuľka5[[#This Row],[čas v cieli 2013]]-Tabuľka5[[#This Row],[čas v cieli]])</f>
        <v>#N/A</v>
      </c>
    </row>
    <row r="124" spans="1:25" x14ac:dyDescent="0.25">
      <c r="A124" s="3">
        <v>121</v>
      </c>
      <c r="B124" s="63"/>
      <c r="C124" s="63"/>
      <c r="D124" s="6" t="e">
        <f>VLOOKUP(A124,'07.kolo prezentácia'!$A$2:$G$180,2,FALSE)</f>
        <v>#N/A</v>
      </c>
      <c r="E124" s="6" t="e">
        <f>VLOOKUP(A124,'07.kolo prezentácia'!$A$2:$G$180,3,FALSE)</f>
        <v>#N/A</v>
      </c>
      <c r="F124" s="6" t="e">
        <f>CONCATENATE(Tabuľka5[[#This Row],[meno]]," ",Tabuľka5[[#This Row],[priezvisko]])</f>
        <v>#N/A</v>
      </c>
      <c r="G124" s="6" t="e">
        <f>VLOOKUP(A124,'07.kolo prezentácia'!$A$2:$G$180,4,FALSE)</f>
        <v>#N/A</v>
      </c>
      <c r="H124" s="35" t="e">
        <f>VLOOKUP(A124,'07.kolo prezentácia'!$A$2:$G$180,5,FALSE)</f>
        <v>#N/A</v>
      </c>
      <c r="I124" s="36" t="e">
        <f>VLOOKUP(A124,'07.kolo prezentácia'!$A$2:$G$180,7,FALSE)</f>
        <v>#N/A</v>
      </c>
      <c r="J124" s="37" t="e">
        <f>VLOOKUP(Tabuľka5[[#This Row],[štartovné číslo]],'07.kolo stopky'!A:C,3,FALSE)</f>
        <v>#N/A</v>
      </c>
      <c r="K124" s="37" t="e">
        <f t="shared" si="10"/>
        <v>#N/A</v>
      </c>
      <c r="L124" s="37" t="e">
        <f t="shared" si="11"/>
        <v>#N/A</v>
      </c>
      <c r="M124" s="34"/>
      <c r="N124" s="35"/>
      <c r="O124" s="35"/>
      <c r="P124" s="35"/>
      <c r="Q124" s="35"/>
      <c r="R124" s="35"/>
      <c r="S124" s="35"/>
      <c r="T124" s="35"/>
      <c r="U124" s="35"/>
      <c r="V124" s="35"/>
      <c r="W124" s="38">
        <f t="shared" si="12"/>
        <v>0</v>
      </c>
      <c r="X124" s="53" t="e">
        <f>VLOOKUP(Tabuľka5[[#This Row],[Meno2]],Tabuľka57[[#All],[Stĺpec1]:[ᴓ čas na 1000m]],5,FALSE)</f>
        <v>#N/A</v>
      </c>
      <c r="Y124" s="60" t="e">
        <f>ABS(Tabuľka5[[#This Row],[čas v cieli 2013]]-Tabuľka5[[#This Row],[čas v cieli]])</f>
        <v>#N/A</v>
      </c>
    </row>
    <row r="125" spans="1:25" x14ac:dyDescent="0.25">
      <c r="A125" s="3">
        <v>122</v>
      </c>
      <c r="B125" s="63"/>
      <c r="C125" s="63"/>
      <c r="D125" s="6" t="e">
        <f>VLOOKUP(A125,'07.kolo prezentácia'!$A$2:$G$180,2,FALSE)</f>
        <v>#N/A</v>
      </c>
      <c r="E125" s="6" t="e">
        <f>VLOOKUP(A125,'07.kolo prezentácia'!$A$2:$G$180,3,FALSE)</f>
        <v>#N/A</v>
      </c>
      <c r="F125" s="6" t="e">
        <f>CONCATENATE(Tabuľka5[[#This Row],[meno]]," ",Tabuľka5[[#This Row],[priezvisko]])</f>
        <v>#N/A</v>
      </c>
      <c r="G125" s="6" t="e">
        <f>VLOOKUP(A125,'07.kolo prezentácia'!$A$2:$G$180,4,FALSE)</f>
        <v>#N/A</v>
      </c>
      <c r="H125" s="35" t="e">
        <f>VLOOKUP(A125,'07.kolo prezentácia'!$A$2:$G$180,5,FALSE)</f>
        <v>#N/A</v>
      </c>
      <c r="I125" s="36" t="e">
        <f>VLOOKUP(A125,'07.kolo prezentácia'!$A$2:$G$180,7,FALSE)</f>
        <v>#N/A</v>
      </c>
      <c r="J125" s="37" t="e">
        <f>VLOOKUP(Tabuľka5[[#This Row],[štartovné číslo]],'07.kolo stopky'!A:C,3,FALSE)</f>
        <v>#N/A</v>
      </c>
      <c r="K125" s="37" t="e">
        <f t="shared" si="10"/>
        <v>#N/A</v>
      </c>
      <c r="L125" s="37" t="e">
        <f t="shared" si="11"/>
        <v>#N/A</v>
      </c>
      <c r="M125" s="34"/>
      <c r="N125" s="35"/>
      <c r="O125" s="35"/>
      <c r="P125" s="35"/>
      <c r="Q125" s="35"/>
      <c r="R125" s="35"/>
      <c r="S125" s="35"/>
      <c r="T125" s="35"/>
      <c r="U125" s="35"/>
      <c r="V125" s="35"/>
      <c r="W125" s="38">
        <f t="shared" si="12"/>
        <v>0</v>
      </c>
      <c r="X125" s="53" t="e">
        <f>VLOOKUP(Tabuľka5[[#This Row],[Meno2]],Tabuľka57[[#All],[Stĺpec1]:[ᴓ čas na 1000m]],5,FALSE)</f>
        <v>#N/A</v>
      </c>
      <c r="Y125" s="60" t="e">
        <f>ABS(Tabuľka5[[#This Row],[čas v cieli 2013]]-Tabuľka5[[#This Row],[čas v cieli]])</f>
        <v>#N/A</v>
      </c>
    </row>
    <row r="126" spans="1:25" x14ac:dyDescent="0.25">
      <c r="A126" s="3">
        <v>123</v>
      </c>
      <c r="B126" s="63"/>
      <c r="C126" s="63"/>
      <c r="D126" s="6" t="e">
        <f>VLOOKUP(A126,'07.kolo prezentácia'!$A$2:$G$180,2,FALSE)</f>
        <v>#N/A</v>
      </c>
      <c r="E126" s="6" t="e">
        <f>VLOOKUP(A126,'07.kolo prezentácia'!$A$2:$G$180,3,FALSE)</f>
        <v>#N/A</v>
      </c>
      <c r="F126" s="6" t="e">
        <f>CONCATENATE(Tabuľka5[[#This Row],[meno]]," ",Tabuľka5[[#This Row],[priezvisko]])</f>
        <v>#N/A</v>
      </c>
      <c r="G126" s="6" t="e">
        <f>VLOOKUP(A126,'07.kolo prezentácia'!$A$2:$G$180,4,FALSE)</f>
        <v>#N/A</v>
      </c>
      <c r="H126" s="35" t="e">
        <f>VLOOKUP(A126,'07.kolo prezentácia'!$A$2:$G$180,5,FALSE)</f>
        <v>#N/A</v>
      </c>
      <c r="I126" s="36" t="e">
        <f>VLOOKUP(A126,'07.kolo prezentácia'!$A$2:$G$180,7,FALSE)</f>
        <v>#N/A</v>
      </c>
      <c r="J126" s="37" t="e">
        <f>VLOOKUP(Tabuľka5[[#This Row],[štartovné číslo]],'07.kolo stopky'!A:C,3,FALSE)</f>
        <v>#N/A</v>
      </c>
      <c r="K126" s="37" t="e">
        <f t="shared" si="10"/>
        <v>#N/A</v>
      </c>
      <c r="L126" s="37" t="e">
        <f t="shared" si="11"/>
        <v>#N/A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8">
        <f t="shared" si="12"/>
        <v>0</v>
      </c>
      <c r="X126" s="53" t="e">
        <f>VLOOKUP(Tabuľka5[[#This Row],[Meno2]],Tabuľka57[[#All],[Stĺpec1]:[ᴓ čas na 1000m]],5,FALSE)</f>
        <v>#N/A</v>
      </c>
      <c r="Y126" s="60" t="e">
        <f>ABS(Tabuľka5[[#This Row],[čas v cieli 2013]]-Tabuľka5[[#This Row],[čas v cieli]])</f>
        <v>#N/A</v>
      </c>
    </row>
    <row r="127" spans="1:25" x14ac:dyDescent="0.25">
      <c r="A127" s="3">
        <v>124</v>
      </c>
      <c r="B127" s="63"/>
      <c r="C127" s="63"/>
      <c r="D127" s="6" t="e">
        <f>VLOOKUP(A127,'07.kolo prezentácia'!$A$2:$G$180,2,FALSE)</f>
        <v>#N/A</v>
      </c>
      <c r="E127" s="6" t="e">
        <f>VLOOKUP(A127,'07.kolo prezentácia'!$A$2:$G$180,3,FALSE)</f>
        <v>#N/A</v>
      </c>
      <c r="F127" s="6" t="e">
        <f>CONCATENATE(Tabuľka5[[#This Row],[meno]]," ",Tabuľka5[[#This Row],[priezvisko]])</f>
        <v>#N/A</v>
      </c>
      <c r="G127" s="6" t="e">
        <f>VLOOKUP(A127,'07.kolo prezentácia'!$A$2:$G$180,4,FALSE)</f>
        <v>#N/A</v>
      </c>
      <c r="H127" s="35" t="e">
        <f>VLOOKUP(A127,'07.kolo prezentácia'!$A$2:$G$180,5,FALSE)</f>
        <v>#N/A</v>
      </c>
      <c r="I127" s="36" t="e">
        <f>VLOOKUP(A127,'07.kolo prezentácia'!$A$2:$G$180,7,FALSE)</f>
        <v>#N/A</v>
      </c>
      <c r="J127" s="37" t="e">
        <f>VLOOKUP(Tabuľka5[[#This Row],[štartovné číslo]],'07.kolo stopky'!A:C,3,FALSE)</f>
        <v>#N/A</v>
      </c>
      <c r="K127" s="37" t="e">
        <f t="shared" si="10"/>
        <v>#N/A</v>
      </c>
      <c r="L127" s="37" t="e">
        <f t="shared" si="11"/>
        <v>#N/A</v>
      </c>
      <c r="M127" s="34"/>
      <c r="N127" s="35"/>
      <c r="O127" s="35"/>
      <c r="P127" s="35"/>
      <c r="Q127" s="35"/>
      <c r="R127" s="35"/>
      <c r="S127" s="35"/>
      <c r="T127" s="35"/>
      <c r="U127" s="35"/>
      <c r="V127" s="35"/>
      <c r="W127" s="38">
        <f t="shared" si="12"/>
        <v>0</v>
      </c>
      <c r="X127" s="53" t="e">
        <f>VLOOKUP(Tabuľka5[[#This Row],[Meno2]],Tabuľka57[[#All],[Stĺpec1]:[ᴓ čas na 1000m]],5,FALSE)</f>
        <v>#N/A</v>
      </c>
      <c r="Y127" s="60" t="e">
        <f>ABS(Tabuľka5[[#This Row],[čas v cieli 2013]]-Tabuľka5[[#This Row],[čas v cieli]])</f>
        <v>#N/A</v>
      </c>
    </row>
    <row r="128" spans="1:25" x14ac:dyDescent="0.25">
      <c r="A128" s="3">
        <v>125</v>
      </c>
      <c r="B128" s="63"/>
      <c r="C128" s="63"/>
      <c r="D128" s="6" t="e">
        <f>VLOOKUP(A128,'07.kolo prezentácia'!$A$2:$G$180,2,FALSE)</f>
        <v>#N/A</v>
      </c>
      <c r="E128" s="6" t="e">
        <f>VLOOKUP(A128,'07.kolo prezentácia'!$A$2:$G$180,3,FALSE)</f>
        <v>#N/A</v>
      </c>
      <c r="F128" s="6" t="e">
        <f>CONCATENATE(Tabuľka5[[#This Row],[meno]]," ",Tabuľka5[[#This Row],[priezvisko]])</f>
        <v>#N/A</v>
      </c>
      <c r="G128" s="6" t="e">
        <f>VLOOKUP(A128,'07.kolo prezentácia'!$A$2:$G$180,4,FALSE)</f>
        <v>#N/A</v>
      </c>
      <c r="H128" s="35" t="e">
        <f>VLOOKUP(A128,'07.kolo prezentácia'!$A$2:$G$180,5,FALSE)</f>
        <v>#N/A</v>
      </c>
      <c r="I128" s="36" t="e">
        <f>VLOOKUP(A128,'07.kolo prezentácia'!$A$2:$G$180,7,FALSE)</f>
        <v>#N/A</v>
      </c>
      <c r="J128" s="37" t="e">
        <f>VLOOKUP(Tabuľka5[[#This Row],[štartovné číslo]],'07.kolo stopky'!A:C,3,FALSE)</f>
        <v>#N/A</v>
      </c>
      <c r="K128" s="37" t="e">
        <f t="shared" si="10"/>
        <v>#N/A</v>
      </c>
      <c r="L128" s="37" t="e">
        <f t="shared" si="11"/>
        <v>#N/A</v>
      </c>
      <c r="M128" s="34"/>
      <c r="N128" s="35"/>
      <c r="O128" s="35"/>
      <c r="P128" s="35"/>
      <c r="Q128" s="35"/>
      <c r="R128" s="35"/>
      <c r="S128" s="35"/>
      <c r="T128" s="35"/>
      <c r="U128" s="35"/>
      <c r="V128" s="35"/>
      <c r="W128" s="38">
        <f t="shared" si="12"/>
        <v>0</v>
      </c>
      <c r="X128" s="53" t="e">
        <f>VLOOKUP(Tabuľka5[[#This Row],[Meno2]],Tabuľka57[[#All],[Stĺpec1]:[ᴓ čas na 1000m]],5,FALSE)</f>
        <v>#N/A</v>
      </c>
      <c r="Y128" s="60" t="e">
        <f>ABS(Tabuľka5[[#This Row],[čas v cieli 2013]]-Tabuľka5[[#This Row],[čas v cieli]])</f>
        <v>#N/A</v>
      </c>
    </row>
    <row r="129" spans="1:25" x14ac:dyDescent="0.25">
      <c r="A129" s="3">
        <v>126</v>
      </c>
      <c r="B129" s="63"/>
      <c r="C129" s="63"/>
      <c r="D129" s="6" t="e">
        <f>VLOOKUP(A129,'07.kolo prezentácia'!$A$2:$G$180,2,FALSE)</f>
        <v>#N/A</v>
      </c>
      <c r="E129" s="6" t="e">
        <f>VLOOKUP(A129,'07.kolo prezentácia'!$A$2:$G$180,3,FALSE)</f>
        <v>#N/A</v>
      </c>
      <c r="F129" s="6" t="e">
        <f>CONCATENATE(Tabuľka5[[#This Row],[meno]]," ",Tabuľka5[[#This Row],[priezvisko]])</f>
        <v>#N/A</v>
      </c>
      <c r="G129" s="6" t="e">
        <f>VLOOKUP(A129,'07.kolo prezentácia'!$A$2:$G$180,4,FALSE)</f>
        <v>#N/A</v>
      </c>
      <c r="H129" s="35" t="e">
        <f>VLOOKUP(A129,'07.kolo prezentácia'!$A$2:$G$180,5,FALSE)</f>
        <v>#N/A</v>
      </c>
      <c r="I129" s="36" t="e">
        <f>VLOOKUP(A129,'07.kolo prezentácia'!$A$2:$G$180,7,FALSE)</f>
        <v>#N/A</v>
      </c>
      <c r="J129" s="37" t="e">
        <f>VLOOKUP(Tabuľka5[[#This Row],[štartovné číslo]],'07.kolo stopky'!A:C,3,FALSE)</f>
        <v>#N/A</v>
      </c>
      <c r="K129" s="37" t="e">
        <f t="shared" si="10"/>
        <v>#N/A</v>
      </c>
      <c r="L129" s="37" t="e">
        <f t="shared" si="11"/>
        <v>#N/A</v>
      </c>
      <c r="M129" s="34"/>
      <c r="N129" s="35"/>
      <c r="O129" s="35"/>
      <c r="P129" s="35"/>
      <c r="Q129" s="35"/>
      <c r="R129" s="35"/>
      <c r="S129" s="35"/>
      <c r="T129" s="35"/>
      <c r="U129" s="35"/>
      <c r="V129" s="35"/>
      <c r="W129" s="38">
        <f t="shared" si="12"/>
        <v>0</v>
      </c>
      <c r="X129" s="53" t="e">
        <f>VLOOKUP(Tabuľka5[[#This Row],[Meno2]],Tabuľka57[[#All],[Stĺpec1]:[ᴓ čas na 1000m]],5,FALSE)</f>
        <v>#N/A</v>
      </c>
      <c r="Y129" s="60" t="e">
        <f>ABS(Tabuľka5[[#This Row],[čas v cieli 2013]]-Tabuľka5[[#This Row],[čas v cieli]])</f>
        <v>#N/A</v>
      </c>
    </row>
    <row r="130" spans="1:25" x14ac:dyDescent="0.25">
      <c r="A130" s="3">
        <v>127</v>
      </c>
      <c r="B130" s="63"/>
      <c r="C130" s="63"/>
      <c r="D130" s="6" t="e">
        <f>VLOOKUP(A130,'07.kolo prezentácia'!$A$2:$G$180,2,FALSE)</f>
        <v>#N/A</v>
      </c>
      <c r="E130" s="6" t="e">
        <f>VLOOKUP(A130,'07.kolo prezentácia'!$A$2:$G$180,3,FALSE)</f>
        <v>#N/A</v>
      </c>
      <c r="F130" s="6" t="e">
        <f>CONCATENATE(Tabuľka5[[#This Row],[meno]]," ",Tabuľka5[[#This Row],[priezvisko]])</f>
        <v>#N/A</v>
      </c>
      <c r="G130" s="6" t="e">
        <f>VLOOKUP(A130,'07.kolo prezentácia'!$A$2:$G$180,4,FALSE)</f>
        <v>#N/A</v>
      </c>
      <c r="H130" s="35" t="e">
        <f>VLOOKUP(A130,'07.kolo prezentácia'!$A$2:$G$180,5,FALSE)</f>
        <v>#N/A</v>
      </c>
      <c r="I130" s="36" t="e">
        <f>VLOOKUP(A130,'07.kolo prezentácia'!$A$2:$G$180,7,FALSE)</f>
        <v>#N/A</v>
      </c>
      <c r="J130" s="37" t="e">
        <f>VLOOKUP(Tabuľka5[[#This Row],[štartovné číslo]],'07.kolo stopky'!A:C,3,FALSE)</f>
        <v>#N/A</v>
      </c>
      <c r="K130" s="37" t="e">
        <f t="shared" si="10"/>
        <v>#N/A</v>
      </c>
      <c r="L130" s="37" t="e">
        <f t="shared" si="11"/>
        <v>#N/A</v>
      </c>
      <c r="M130" s="34"/>
      <c r="N130" s="35"/>
      <c r="O130" s="35"/>
      <c r="P130" s="35"/>
      <c r="Q130" s="35"/>
      <c r="R130" s="35"/>
      <c r="S130" s="35"/>
      <c r="T130" s="35"/>
      <c r="U130" s="35"/>
      <c r="V130" s="35"/>
      <c r="W130" s="38">
        <f t="shared" si="12"/>
        <v>0</v>
      </c>
      <c r="X130" s="53" t="e">
        <f>VLOOKUP(Tabuľka5[[#This Row],[Meno2]],Tabuľka57[[#All],[Stĺpec1]:[ᴓ čas na 1000m]],5,FALSE)</f>
        <v>#N/A</v>
      </c>
      <c r="Y130" s="60" t="e">
        <f>ABS(Tabuľka5[[#This Row],[čas v cieli 2013]]-Tabuľka5[[#This Row],[čas v cieli]])</f>
        <v>#N/A</v>
      </c>
    </row>
    <row r="131" spans="1:25" x14ac:dyDescent="0.25">
      <c r="A131" s="3">
        <v>128</v>
      </c>
      <c r="B131" s="63"/>
      <c r="C131" s="63"/>
      <c r="D131" s="6" t="e">
        <f>VLOOKUP(A131,'07.kolo prezentácia'!$A$2:$G$180,2,FALSE)</f>
        <v>#N/A</v>
      </c>
      <c r="E131" s="6" t="e">
        <f>VLOOKUP(A131,'07.kolo prezentácia'!$A$2:$G$180,3,FALSE)</f>
        <v>#N/A</v>
      </c>
      <c r="F131" s="6" t="e">
        <f>CONCATENATE(Tabuľka5[[#This Row],[meno]]," ",Tabuľka5[[#This Row],[priezvisko]])</f>
        <v>#N/A</v>
      </c>
      <c r="G131" s="6" t="e">
        <f>VLOOKUP(A131,'07.kolo prezentácia'!$A$2:$G$180,4,FALSE)</f>
        <v>#N/A</v>
      </c>
      <c r="H131" s="35" t="e">
        <f>VLOOKUP(A131,'07.kolo prezentácia'!$A$2:$G$180,5,FALSE)</f>
        <v>#N/A</v>
      </c>
      <c r="I131" s="36" t="e">
        <f>VLOOKUP(A131,'07.kolo prezentácia'!$A$2:$G$180,7,FALSE)</f>
        <v>#N/A</v>
      </c>
      <c r="J131" s="37" t="e">
        <f>VLOOKUP(Tabuľka5[[#This Row],[štartovné číslo]],'07.kolo stopky'!A:C,3,FALSE)</f>
        <v>#N/A</v>
      </c>
      <c r="K131" s="37" t="e">
        <f t="shared" si="10"/>
        <v>#N/A</v>
      </c>
      <c r="L131" s="37" t="e">
        <f t="shared" si="11"/>
        <v>#N/A</v>
      </c>
      <c r="M131" s="34"/>
      <c r="N131" s="35"/>
      <c r="O131" s="35"/>
      <c r="P131" s="35"/>
      <c r="Q131" s="35"/>
      <c r="R131" s="35"/>
      <c r="S131" s="35"/>
      <c r="T131" s="35"/>
      <c r="U131" s="35"/>
      <c r="V131" s="35"/>
      <c r="W131" s="38">
        <f t="shared" si="12"/>
        <v>0</v>
      </c>
      <c r="X131" s="53" t="e">
        <f>VLOOKUP(Tabuľka5[[#This Row],[Meno2]],Tabuľka57[[#All],[Stĺpec1]:[ᴓ čas na 1000m]],5,FALSE)</f>
        <v>#N/A</v>
      </c>
      <c r="Y131" s="60" t="e">
        <f>ABS(Tabuľka5[[#This Row],[čas v cieli 2013]]-Tabuľka5[[#This Row],[čas v cieli]])</f>
        <v>#N/A</v>
      </c>
    </row>
    <row r="132" spans="1:25" x14ac:dyDescent="0.25">
      <c r="A132" s="3">
        <v>129</v>
      </c>
      <c r="B132" s="63"/>
      <c r="C132" s="63"/>
      <c r="D132" s="6" t="e">
        <f>VLOOKUP(A132,'07.kolo prezentácia'!$A$2:$G$180,2,FALSE)</f>
        <v>#N/A</v>
      </c>
      <c r="E132" s="6" t="e">
        <f>VLOOKUP(A132,'07.kolo prezentácia'!$A$2:$G$180,3,FALSE)</f>
        <v>#N/A</v>
      </c>
      <c r="F132" s="6" t="e">
        <f>CONCATENATE(Tabuľka5[[#This Row],[meno]]," ",Tabuľka5[[#This Row],[priezvisko]])</f>
        <v>#N/A</v>
      </c>
      <c r="G132" s="6" t="e">
        <f>VLOOKUP(A132,'07.kolo prezentácia'!$A$2:$G$180,4,FALSE)</f>
        <v>#N/A</v>
      </c>
      <c r="H132" s="35" t="e">
        <f>VLOOKUP(A132,'07.kolo prezentácia'!$A$2:$G$180,5,FALSE)</f>
        <v>#N/A</v>
      </c>
      <c r="I132" s="36" t="e">
        <f>VLOOKUP(A132,'07.kolo prezentácia'!$A$2:$G$180,7,FALSE)</f>
        <v>#N/A</v>
      </c>
      <c r="J132" s="37" t="e">
        <f>VLOOKUP(Tabuľka5[[#This Row],[štartovné číslo]],'07.kolo stopky'!A:C,3,FALSE)</f>
        <v>#N/A</v>
      </c>
      <c r="K132" s="37" t="e">
        <f t="shared" ref="K132:K163" si="13">J132/$Z$3</f>
        <v>#N/A</v>
      </c>
      <c r="L132" s="37" t="e">
        <f t="shared" ref="L132:L163" si="14">J132-$AA$3</f>
        <v>#N/A</v>
      </c>
      <c r="M132" s="34"/>
      <c r="N132" s="35"/>
      <c r="O132" s="35"/>
      <c r="P132" s="35"/>
      <c r="Q132" s="35"/>
      <c r="R132" s="35"/>
      <c r="S132" s="35"/>
      <c r="T132" s="35"/>
      <c r="U132" s="35"/>
      <c r="V132" s="35"/>
      <c r="W132" s="38">
        <f t="shared" si="12"/>
        <v>0</v>
      </c>
      <c r="X132" s="53" t="e">
        <f>VLOOKUP(Tabuľka5[[#This Row],[Meno2]],Tabuľka57[[#All],[Stĺpec1]:[ᴓ čas na 1000m]],5,FALSE)</f>
        <v>#N/A</v>
      </c>
      <c r="Y132" s="60" t="e">
        <f>ABS(Tabuľka5[[#This Row],[čas v cieli 2013]]-Tabuľka5[[#This Row],[čas v cieli]])</f>
        <v>#N/A</v>
      </c>
    </row>
    <row r="133" spans="1:25" x14ac:dyDescent="0.25">
      <c r="A133" s="3">
        <v>130</v>
      </c>
      <c r="B133" s="63"/>
      <c r="C133" s="63"/>
      <c r="D133" s="6" t="e">
        <f>VLOOKUP(A133,'07.kolo prezentácia'!$A$2:$G$180,2,FALSE)</f>
        <v>#N/A</v>
      </c>
      <c r="E133" s="6" t="e">
        <f>VLOOKUP(A133,'07.kolo prezentácia'!$A$2:$G$180,3,FALSE)</f>
        <v>#N/A</v>
      </c>
      <c r="F133" s="6" t="e">
        <f>CONCATENATE(Tabuľka5[[#This Row],[meno]]," ",Tabuľka5[[#This Row],[priezvisko]])</f>
        <v>#N/A</v>
      </c>
      <c r="G133" s="6" t="e">
        <f>VLOOKUP(A133,'07.kolo prezentácia'!$A$2:$G$180,4,FALSE)</f>
        <v>#N/A</v>
      </c>
      <c r="H133" s="35" t="e">
        <f>VLOOKUP(A133,'07.kolo prezentácia'!$A$2:$G$180,5,FALSE)</f>
        <v>#N/A</v>
      </c>
      <c r="I133" s="36" t="e">
        <f>VLOOKUP(A133,'07.kolo prezentácia'!$A$2:$G$180,7,FALSE)</f>
        <v>#N/A</v>
      </c>
      <c r="J133" s="37" t="e">
        <f>VLOOKUP(Tabuľka5[[#This Row],[štartovné číslo]],'07.kolo stopky'!A:C,3,FALSE)</f>
        <v>#N/A</v>
      </c>
      <c r="K133" s="37" t="e">
        <f t="shared" si="13"/>
        <v>#N/A</v>
      </c>
      <c r="L133" s="37" t="e">
        <f t="shared" si="14"/>
        <v>#N/A</v>
      </c>
      <c r="M133" s="34"/>
      <c r="N133" s="35"/>
      <c r="O133" s="35"/>
      <c r="P133" s="35"/>
      <c r="Q133" s="35"/>
      <c r="R133" s="35"/>
      <c r="S133" s="35"/>
      <c r="T133" s="35"/>
      <c r="U133" s="35"/>
      <c r="V133" s="35"/>
      <c r="W133" s="38">
        <f t="shared" si="12"/>
        <v>0</v>
      </c>
      <c r="X133" s="53" t="e">
        <f>VLOOKUP(Tabuľka5[[#This Row],[Meno2]],Tabuľka57[[#All],[Stĺpec1]:[ᴓ čas na 1000m]],5,FALSE)</f>
        <v>#N/A</v>
      </c>
      <c r="Y133" s="60" t="e">
        <f>ABS(Tabuľka5[[#This Row],[čas v cieli 2013]]-Tabuľka5[[#This Row],[čas v cieli]])</f>
        <v>#N/A</v>
      </c>
    </row>
    <row r="134" spans="1:25" x14ac:dyDescent="0.25">
      <c r="A134" s="3">
        <v>131</v>
      </c>
      <c r="B134" s="63"/>
      <c r="C134" s="63"/>
      <c r="D134" s="6" t="e">
        <f>VLOOKUP(A134,'07.kolo prezentácia'!$A$2:$G$180,2,FALSE)</f>
        <v>#N/A</v>
      </c>
      <c r="E134" s="6" t="e">
        <f>VLOOKUP(A134,'07.kolo prezentácia'!$A$2:$G$180,3,FALSE)</f>
        <v>#N/A</v>
      </c>
      <c r="F134" s="6" t="e">
        <f>CONCATENATE(Tabuľka5[[#This Row],[meno]]," ",Tabuľka5[[#This Row],[priezvisko]])</f>
        <v>#N/A</v>
      </c>
      <c r="G134" s="6" t="e">
        <f>VLOOKUP(A134,'07.kolo prezentácia'!$A$2:$G$180,4,FALSE)</f>
        <v>#N/A</v>
      </c>
      <c r="H134" s="35" t="e">
        <f>VLOOKUP(A134,'07.kolo prezentácia'!$A$2:$G$180,5,FALSE)</f>
        <v>#N/A</v>
      </c>
      <c r="I134" s="36" t="e">
        <f>VLOOKUP(A134,'07.kolo prezentácia'!$A$2:$G$180,7,FALSE)</f>
        <v>#N/A</v>
      </c>
      <c r="J134" s="37" t="e">
        <f>VLOOKUP(Tabuľka5[[#This Row],[štartovné číslo]],'07.kolo stopky'!A:C,3,FALSE)</f>
        <v>#N/A</v>
      </c>
      <c r="K134" s="37" t="e">
        <f t="shared" si="13"/>
        <v>#N/A</v>
      </c>
      <c r="L134" s="37" t="e">
        <f t="shared" si="14"/>
        <v>#N/A</v>
      </c>
      <c r="M134" s="34"/>
      <c r="N134" s="35"/>
      <c r="O134" s="35"/>
      <c r="P134" s="35"/>
      <c r="Q134" s="35"/>
      <c r="R134" s="35"/>
      <c r="S134" s="35"/>
      <c r="T134" s="35"/>
      <c r="U134" s="35"/>
      <c r="V134" s="35"/>
      <c r="W134" s="38">
        <f t="shared" si="12"/>
        <v>0</v>
      </c>
      <c r="X134" s="53" t="e">
        <f>VLOOKUP(Tabuľka5[[#This Row],[Meno2]],Tabuľka57[[#All],[Stĺpec1]:[ᴓ čas na 1000m]],5,FALSE)</f>
        <v>#N/A</v>
      </c>
      <c r="Y134" s="60" t="e">
        <f>ABS(Tabuľka5[[#This Row],[čas v cieli 2013]]-Tabuľka5[[#This Row],[čas v cieli]])</f>
        <v>#N/A</v>
      </c>
    </row>
    <row r="135" spans="1:25" x14ac:dyDescent="0.25">
      <c r="A135" s="3">
        <v>132</v>
      </c>
      <c r="B135" s="63"/>
      <c r="C135" s="63"/>
      <c r="D135" s="6" t="e">
        <f>VLOOKUP(A135,'07.kolo prezentácia'!$A$2:$G$180,2,FALSE)</f>
        <v>#N/A</v>
      </c>
      <c r="E135" s="6" t="e">
        <f>VLOOKUP(A135,'07.kolo prezentácia'!$A$2:$G$180,3,FALSE)</f>
        <v>#N/A</v>
      </c>
      <c r="F135" s="6" t="e">
        <f>CONCATENATE(Tabuľka5[[#This Row],[meno]]," ",Tabuľka5[[#This Row],[priezvisko]])</f>
        <v>#N/A</v>
      </c>
      <c r="G135" s="6" t="e">
        <f>VLOOKUP(A135,'07.kolo prezentácia'!$A$2:$G$180,4,FALSE)</f>
        <v>#N/A</v>
      </c>
      <c r="H135" s="35" t="e">
        <f>VLOOKUP(A135,'07.kolo prezentácia'!$A$2:$G$180,5,FALSE)</f>
        <v>#N/A</v>
      </c>
      <c r="I135" s="36" t="e">
        <f>VLOOKUP(A135,'07.kolo prezentácia'!$A$2:$G$180,7,FALSE)</f>
        <v>#N/A</v>
      </c>
      <c r="J135" s="37" t="e">
        <f>VLOOKUP(Tabuľka5[[#This Row],[štartovné číslo]],'07.kolo stopky'!A:C,3,FALSE)</f>
        <v>#N/A</v>
      </c>
      <c r="K135" s="37" t="e">
        <f t="shared" si="13"/>
        <v>#N/A</v>
      </c>
      <c r="L135" s="37" t="e">
        <f t="shared" si="14"/>
        <v>#N/A</v>
      </c>
      <c r="M135" s="34"/>
      <c r="N135" s="35"/>
      <c r="O135" s="35"/>
      <c r="P135" s="35"/>
      <c r="Q135" s="35"/>
      <c r="R135" s="35"/>
      <c r="S135" s="35"/>
      <c r="T135" s="35"/>
      <c r="U135" s="35"/>
      <c r="V135" s="35"/>
      <c r="W135" s="38">
        <f t="shared" si="12"/>
        <v>0</v>
      </c>
      <c r="X135" s="53" t="e">
        <f>VLOOKUP(Tabuľka5[[#This Row],[Meno2]],Tabuľka57[[#All],[Stĺpec1]:[ᴓ čas na 1000m]],5,FALSE)</f>
        <v>#N/A</v>
      </c>
      <c r="Y135" s="60" t="e">
        <f>ABS(Tabuľka5[[#This Row],[čas v cieli 2013]]-Tabuľka5[[#This Row],[čas v cieli]])</f>
        <v>#N/A</v>
      </c>
    </row>
    <row r="136" spans="1:25" x14ac:dyDescent="0.25">
      <c r="A136" s="3">
        <v>133</v>
      </c>
      <c r="B136" s="63"/>
      <c r="C136" s="63"/>
      <c r="D136" s="6" t="e">
        <f>VLOOKUP(A136,'07.kolo prezentácia'!$A$2:$G$180,2,FALSE)</f>
        <v>#N/A</v>
      </c>
      <c r="E136" s="6" t="e">
        <f>VLOOKUP(A136,'07.kolo prezentácia'!$A$2:$G$180,3,FALSE)</f>
        <v>#N/A</v>
      </c>
      <c r="F136" s="6" t="e">
        <f>CONCATENATE(Tabuľka5[[#This Row],[meno]]," ",Tabuľka5[[#This Row],[priezvisko]])</f>
        <v>#N/A</v>
      </c>
      <c r="G136" s="6" t="e">
        <f>VLOOKUP(A136,'07.kolo prezentácia'!$A$2:$G$180,4,FALSE)</f>
        <v>#N/A</v>
      </c>
      <c r="H136" s="35" t="e">
        <f>VLOOKUP(A136,'07.kolo prezentácia'!$A$2:$G$180,5,FALSE)</f>
        <v>#N/A</v>
      </c>
      <c r="I136" s="36" t="e">
        <f>VLOOKUP(A136,'07.kolo prezentácia'!$A$2:$G$180,7,FALSE)</f>
        <v>#N/A</v>
      </c>
      <c r="J136" s="37" t="e">
        <f>VLOOKUP(Tabuľka5[[#This Row],[štartovné číslo]],'07.kolo stopky'!A:C,3,FALSE)</f>
        <v>#N/A</v>
      </c>
      <c r="K136" s="37" t="e">
        <f t="shared" si="13"/>
        <v>#N/A</v>
      </c>
      <c r="L136" s="37" t="e">
        <f t="shared" si="14"/>
        <v>#N/A</v>
      </c>
      <c r="M136" s="34"/>
      <c r="N136" s="35"/>
      <c r="O136" s="35"/>
      <c r="P136" s="35"/>
      <c r="Q136" s="35"/>
      <c r="R136" s="35"/>
      <c r="S136" s="35"/>
      <c r="T136" s="35"/>
      <c r="U136" s="35"/>
      <c r="V136" s="35"/>
      <c r="W136" s="38">
        <f t="shared" si="12"/>
        <v>0</v>
      </c>
      <c r="X136" s="53" t="e">
        <f>VLOOKUP(Tabuľka5[[#This Row],[Meno2]],Tabuľka57[[#All],[Stĺpec1]:[ᴓ čas na 1000m]],5,FALSE)</f>
        <v>#N/A</v>
      </c>
      <c r="Y136" s="60" t="e">
        <f>ABS(Tabuľka5[[#This Row],[čas v cieli 2013]]-Tabuľka5[[#This Row],[čas v cieli]])</f>
        <v>#N/A</v>
      </c>
    </row>
    <row r="137" spans="1:25" x14ac:dyDescent="0.25">
      <c r="A137" s="3">
        <v>134</v>
      </c>
      <c r="B137" s="63"/>
      <c r="C137" s="63"/>
      <c r="D137" s="6" t="e">
        <f>VLOOKUP(A137,'07.kolo prezentácia'!$A$2:$G$180,2,FALSE)</f>
        <v>#N/A</v>
      </c>
      <c r="E137" s="6" t="e">
        <f>VLOOKUP(A137,'07.kolo prezentácia'!$A$2:$G$180,3,FALSE)</f>
        <v>#N/A</v>
      </c>
      <c r="F137" s="6" t="e">
        <f>CONCATENATE(Tabuľka5[[#This Row],[meno]]," ",Tabuľka5[[#This Row],[priezvisko]])</f>
        <v>#N/A</v>
      </c>
      <c r="G137" s="6" t="e">
        <f>VLOOKUP(A137,'07.kolo prezentácia'!$A$2:$G$180,4,FALSE)</f>
        <v>#N/A</v>
      </c>
      <c r="H137" s="35" t="e">
        <f>VLOOKUP(A137,'07.kolo prezentácia'!$A$2:$G$180,5,FALSE)</f>
        <v>#N/A</v>
      </c>
      <c r="I137" s="36" t="e">
        <f>VLOOKUP(A137,'07.kolo prezentácia'!$A$2:$G$180,7,FALSE)</f>
        <v>#N/A</v>
      </c>
      <c r="J137" s="37" t="e">
        <f>VLOOKUP(Tabuľka5[[#This Row],[štartovné číslo]],'07.kolo stopky'!A:C,3,FALSE)</f>
        <v>#N/A</v>
      </c>
      <c r="K137" s="37" t="e">
        <f t="shared" si="13"/>
        <v>#N/A</v>
      </c>
      <c r="L137" s="37" t="e">
        <f t="shared" si="14"/>
        <v>#N/A</v>
      </c>
      <c r="M137" s="34"/>
      <c r="N137" s="35"/>
      <c r="O137" s="35"/>
      <c r="P137" s="35"/>
      <c r="Q137" s="35"/>
      <c r="R137" s="35"/>
      <c r="S137" s="35"/>
      <c r="T137" s="35"/>
      <c r="U137" s="35"/>
      <c r="V137" s="35"/>
      <c r="W137" s="38">
        <f t="shared" si="12"/>
        <v>0</v>
      </c>
      <c r="X137" s="53" t="e">
        <f>VLOOKUP(Tabuľka5[[#This Row],[Meno2]],Tabuľka57[[#All],[Stĺpec1]:[ᴓ čas na 1000m]],5,FALSE)</f>
        <v>#N/A</v>
      </c>
      <c r="Y137" s="60" t="e">
        <f>ABS(Tabuľka5[[#This Row],[čas v cieli 2013]]-Tabuľka5[[#This Row],[čas v cieli]])</f>
        <v>#N/A</v>
      </c>
    </row>
    <row r="138" spans="1:25" x14ac:dyDescent="0.25">
      <c r="A138" s="3">
        <v>135</v>
      </c>
      <c r="B138" s="63"/>
      <c r="C138" s="63"/>
      <c r="D138" s="6" t="e">
        <f>VLOOKUP(A138,'07.kolo prezentácia'!$A$2:$G$180,2,FALSE)</f>
        <v>#N/A</v>
      </c>
      <c r="E138" s="6" t="e">
        <f>VLOOKUP(A138,'07.kolo prezentácia'!$A$2:$G$180,3,FALSE)</f>
        <v>#N/A</v>
      </c>
      <c r="F138" s="6" t="e">
        <f>CONCATENATE(Tabuľka5[[#This Row],[meno]]," ",Tabuľka5[[#This Row],[priezvisko]])</f>
        <v>#N/A</v>
      </c>
      <c r="G138" s="6" t="e">
        <f>VLOOKUP(A138,'07.kolo prezentácia'!$A$2:$G$180,4,FALSE)</f>
        <v>#N/A</v>
      </c>
      <c r="H138" s="35" t="e">
        <f>VLOOKUP(A138,'07.kolo prezentácia'!$A$2:$G$180,5,FALSE)</f>
        <v>#N/A</v>
      </c>
      <c r="I138" s="36" t="e">
        <f>VLOOKUP(A138,'07.kolo prezentácia'!$A$2:$G$180,7,FALSE)</f>
        <v>#N/A</v>
      </c>
      <c r="J138" s="37" t="e">
        <f>VLOOKUP(Tabuľka5[[#This Row],[štartovné číslo]],'07.kolo stopky'!A:C,3,FALSE)</f>
        <v>#N/A</v>
      </c>
      <c r="K138" s="37" t="e">
        <f t="shared" si="13"/>
        <v>#N/A</v>
      </c>
      <c r="L138" s="37" t="e">
        <f t="shared" si="14"/>
        <v>#N/A</v>
      </c>
      <c r="M138" s="34"/>
      <c r="N138" s="35"/>
      <c r="O138" s="35"/>
      <c r="P138" s="35"/>
      <c r="Q138" s="35"/>
      <c r="R138" s="35"/>
      <c r="S138" s="35"/>
      <c r="T138" s="35"/>
      <c r="U138" s="35"/>
      <c r="V138" s="35"/>
      <c r="W138" s="38">
        <f t="shared" si="12"/>
        <v>0</v>
      </c>
      <c r="X138" s="53" t="e">
        <f>VLOOKUP(Tabuľka5[[#This Row],[Meno2]],Tabuľka57[[#All],[Stĺpec1]:[ᴓ čas na 1000m]],5,FALSE)</f>
        <v>#N/A</v>
      </c>
      <c r="Y138" s="60" t="e">
        <f>ABS(Tabuľka5[[#This Row],[čas v cieli 2013]]-Tabuľka5[[#This Row],[čas v cieli]])</f>
        <v>#N/A</v>
      </c>
    </row>
    <row r="139" spans="1:25" x14ac:dyDescent="0.25">
      <c r="A139" s="3">
        <v>136</v>
      </c>
      <c r="B139" s="63"/>
      <c r="C139" s="63"/>
      <c r="D139" s="6" t="e">
        <f>VLOOKUP(A139,'07.kolo prezentácia'!$A$2:$G$180,2,FALSE)</f>
        <v>#N/A</v>
      </c>
      <c r="E139" s="6" t="e">
        <f>VLOOKUP(A139,'07.kolo prezentácia'!$A$2:$G$180,3,FALSE)</f>
        <v>#N/A</v>
      </c>
      <c r="F139" s="6" t="e">
        <f>CONCATENATE(Tabuľka5[[#This Row],[meno]]," ",Tabuľka5[[#This Row],[priezvisko]])</f>
        <v>#N/A</v>
      </c>
      <c r="G139" s="6" t="e">
        <f>VLOOKUP(A139,'07.kolo prezentácia'!$A$2:$G$180,4,FALSE)</f>
        <v>#N/A</v>
      </c>
      <c r="H139" s="35" t="e">
        <f>VLOOKUP(A139,'07.kolo prezentácia'!$A$2:$G$180,5,FALSE)</f>
        <v>#N/A</v>
      </c>
      <c r="I139" s="36" t="e">
        <f>VLOOKUP(A139,'07.kolo prezentácia'!$A$2:$G$180,7,FALSE)</f>
        <v>#N/A</v>
      </c>
      <c r="J139" s="37" t="e">
        <f>VLOOKUP(Tabuľka5[[#This Row],[štartovné číslo]],'07.kolo stopky'!A:C,3,FALSE)</f>
        <v>#N/A</v>
      </c>
      <c r="K139" s="37" t="e">
        <f t="shared" si="13"/>
        <v>#N/A</v>
      </c>
      <c r="L139" s="37" t="e">
        <f t="shared" si="14"/>
        <v>#N/A</v>
      </c>
      <c r="M139" s="34"/>
      <c r="N139" s="35"/>
      <c r="O139" s="35"/>
      <c r="P139" s="35"/>
      <c r="Q139" s="35"/>
      <c r="R139" s="35"/>
      <c r="S139" s="35"/>
      <c r="T139" s="35"/>
      <c r="U139" s="35"/>
      <c r="V139" s="35"/>
      <c r="W139" s="38">
        <f t="shared" si="12"/>
        <v>0</v>
      </c>
      <c r="X139" s="53" t="e">
        <f>VLOOKUP(Tabuľka5[[#This Row],[Meno2]],Tabuľka57[[#All],[Stĺpec1]:[ᴓ čas na 1000m]],5,FALSE)</f>
        <v>#N/A</v>
      </c>
      <c r="Y139" s="60" t="e">
        <f>ABS(Tabuľka5[[#This Row],[čas v cieli 2013]]-Tabuľka5[[#This Row],[čas v cieli]])</f>
        <v>#N/A</v>
      </c>
    </row>
    <row r="140" spans="1:25" x14ac:dyDescent="0.25">
      <c r="A140" s="3">
        <v>137</v>
      </c>
      <c r="B140" s="63"/>
      <c r="C140" s="63"/>
      <c r="D140" s="6" t="e">
        <f>VLOOKUP(A140,'07.kolo prezentácia'!$A$2:$G$180,2,FALSE)</f>
        <v>#N/A</v>
      </c>
      <c r="E140" s="6" t="e">
        <f>VLOOKUP(A140,'07.kolo prezentácia'!$A$2:$G$180,3,FALSE)</f>
        <v>#N/A</v>
      </c>
      <c r="F140" s="6" t="e">
        <f>CONCATENATE(Tabuľka5[[#This Row],[meno]]," ",Tabuľka5[[#This Row],[priezvisko]])</f>
        <v>#N/A</v>
      </c>
      <c r="G140" s="6" t="e">
        <f>VLOOKUP(A140,'07.kolo prezentácia'!$A$2:$G$180,4,FALSE)</f>
        <v>#N/A</v>
      </c>
      <c r="H140" s="35" t="e">
        <f>VLOOKUP(A140,'07.kolo prezentácia'!$A$2:$G$180,5,FALSE)</f>
        <v>#N/A</v>
      </c>
      <c r="I140" s="36" t="e">
        <f>VLOOKUP(A140,'07.kolo prezentácia'!$A$2:$G$180,7,FALSE)</f>
        <v>#N/A</v>
      </c>
      <c r="J140" s="37" t="e">
        <f>VLOOKUP(Tabuľka5[[#This Row],[štartovné číslo]],'07.kolo stopky'!A:C,3,FALSE)</f>
        <v>#N/A</v>
      </c>
      <c r="K140" s="37" t="e">
        <f t="shared" si="13"/>
        <v>#N/A</v>
      </c>
      <c r="L140" s="37" t="e">
        <f t="shared" si="14"/>
        <v>#N/A</v>
      </c>
      <c r="M140" s="34"/>
      <c r="N140" s="35"/>
      <c r="O140" s="35"/>
      <c r="P140" s="35"/>
      <c r="Q140" s="35"/>
      <c r="R140" s="35"/>
      <c r="S140" s="35"/>
      <c r="T140" s="35"/>
      <c r="U140" s="35"/>
      <c r="V140" s="35"/>
      <c r="W140" s="38">
        <f t="shared" si="12"/>
        <v>0</v>
      </c>
      <c r="X140" s="53" t="e">
        <f>VLOOKUP(Tabuľka5[[#This Row],[Meno2]],Tabuľka57[[#All],[Stĺpec1]:[ᴓ čas na 1000m]],5,FALSE)</f>
        <v>#N/A</v>
      </c>
      <c r="Y140" s="60" t="e">
        <f>ABS(Tabuľka5[[#This Row],[čas v cieli 2013]]-Tabuľka5[[#This Row],[čas v cieli]])</f>
        <v>#N/A</v>
      </c>
    </row>
    <row r="141" spans="1:25" x14ac:dyDescent="0.25">
      <c r="A141" s="3">
        <v>138</v>
      </c>
      <c r="B141" s="63"/>
      <c r="C141" s="63"/>
      <c r="D141" s="6" t="e">
        <f>VLOOKUP(A141,'07.kolo prezentácia'!$A$2:$G$180,2,FALSE)</f>
        <v>#N/A</v>
      </c>
      <c r="E141" s="6" t="e">
        <f>VLOOKUP(A141,'07.kolo prezentácia'!$A$2:$G$180,3,FALSE)</f>
        <v>#N/A</v>
      </c>
      <c r="F141" s="6" t="e">
        <f>CONCATENATE(Tabuľka5[[#This Row],[meno]]," ",Tabuľka5[[#This Row],[priezvisko]])</f>
        <v>#N/A</v>
      </c>
      <c r="G141" s="6" t="e">
        <f>VLOOKUP(A141,'07.kolo prezentácia'!$A$2:$G$180,4,FALSE)</f>
        <v>#N/A</v>
      </c>
      <c r="H141" s="35" t="e">
        <f>VLOOKUP(A141,'07.kolo prezentácia'!$A$2:$G$180,5,FALSE)</f>
        <v>#N/A</v>
      </c>
      <c r="I141" s="36" t="e">
        <f>VLOOKUP(A141,'07.kolo prezentácia'!$A$2:$G$180,7,FALSE)</f>
        <v>#N/A</v>
      </c>
      <c r="J141" s="37" t="e">
        <f>VLOOKUP(Tabuľka5[[#This Row],[štartovné číslo]],'07.kolo stopky'!A:C,3,FALSE)</f>
        <v>#N/A</v>
      </c>
      <c r="K141" s="37" t="e">
        <f t="shared" si="13"/>
        <v>#N/A</v>
      </c>
      <c r="L141" s="37" t="e">
        <f t="shared" si="14"/>
        <v>#N/A</v>
      </c>
      <c r="M141" s="34"/>
      <c r="N141" s="35"/>
      <c r="O141" s="35"/>
      <c r="P141" s="35"/>
      <c r="Q141" s="35"/>
      <c r="R141" s="35"/>
      <c r="S141" s="35"/>
      <c r="T141" s="35"/>
      <c r="U141" s="35"/>
      <c r="V141" s="35"/>
      <c r="W141" s="38">
        <f t="shared" si="12"/>
        <v>0</v>
      </c>
      <c r="X141" s="53" t="e">
        <f>VLOOKUP(Tabuľka5[[#This Row],[Meno2]],Tabuľka57[[#All],[Stĺpec1]:[ᴓ čas na 1000m]],5,FALSE)</f>
        <v>#N/A</v>
      </c>
      <c r="Y141" s="60" t="e">
        <f>ABS(Tabuľka5[[#This Row],[čas v cieli 2013]]-Tabuľka5[[#This Row],[čas v cieli]])</f>
        <v>#N/A</v>
      </c>
    </row>
    <row r="142" spans="1:25" x14ac:dyDescent="0.25">
      <c r="A142" s="3">
        <v>139</v>
      </c>
      <c r="B142" s="63"/>
      <c r="C142" s="63"/>
      <c r="D142" s="6" t="e">
        <f>VLOOKUP(A142,'07.kolo prezentácia'!$A$2:$G$180,2,FALSE)</f>
        <v>#N/A</v>
      </c>
      <c r="E142" s="6" t="e">
        <f>VLOOKUP(A142,'07.kolo prezentácia'!$A$2:$G$180,3,FALSE)</f>
        <v>#N/A</v>
      </c>
      <c r="F142" s="6" t="e">
        <f>CONCATENATE(Tabuľka5[[#This Row],[meno]]," ",Tabuľka5[[#This Row],[priezvisko]])</f>
        <v>#N/A</v>
      </c>
      <c r="G142" s="6" t="e">
        <f>VLOOKUP(A142,'07.kolo prezentácia'!$A$2:$G$180,4,FALSE)</f>
        <v>#N/A</v>
      </c>
      <c r="H142" s="35" t="e">
        <f>VLOOKUP(A142,'07.kolo prezentácia'!$A$2:$G$180,5,FALSE)</f>
        <v>#N/A</v>
      </c>
      <c r="I142" s="36" t="e">
        <f>VLOOKUP(A142,'07.kolo prezentácia'!$A$2:$G$180,7,FALSE)</f>
        <v>#N/A</v>
      </c>
      <c r="J142" s="37" t="e">
        <f>VLOOKUP(Tabuľka5[[#This Row],[štartovné číslo]],'07.kolo stopky'!A:C,3,FALSE)</f>
        <v>#N/A</v>
      </c>
      <c r="K142" s="37" t="e">
        <f t="shared" si="13"/>
        <v>#N/A</v>
      </c>
      <c r="L142" s="37" t="e">
        <f t="shared" si="14"/>
        <v>#N/A</v>
      </c>
      <c r="M142" s="34"/>
      <c r="N142" s="35"/>
      <c r="O142" s="35"/>
      <c r="P142" s="35"/>
      <c r="Q142" s="35"/>
      <c r="R142" s="35"/>
      <c r="S142" s="35"/>
      <c r="T142" s="35"/>
      <c r="U142" s="35"/>
      <c r="V142" s="35"/>
      <c r="W142" s="38">
        <f t="shared" si="12"/>
        <v>0</v>
      </c>
      <c r="X142" s="53" t="e">
        <f>VLOOKUP(Tabuľka5[[#This Row],[Meno2]],Tabuľka57[[#All],[Stĺpec1]:[ᴓ čas na 1000m]],5,FALSE)</f>
        <v>#N/A</v>
      </c>
      <c r="Y142" s="60" t="e">
        <f>ABS(Tabuľka5[[#This Row],[čas v cieli 2013]]-Tabuľka5[[#This Row],[čas v cieli]])</f>
        <v>#N/A</v>
      </c>
    </row>
    <row r="143" spans="1:25" x14ac:dyDescent="0.25">
      <c r="A143" s="3">
        <v>140</v>
      </c>
      <c r="B143" s="63"/>
      <c r="C143" s="63"/>
      <c r="D143" s="6" t="e">
        <f>VLOOKUP(A143,'07.kolo prezentácia'!$A$2:$G$180,2,FALSE)</f>
        <v>#N/A</v>
      </c>
      <c r="E143" s="6" t="e">
        <f>VLOOKUP(A143,'07.kolo prezentácia'!$A$2:$G$180,3,FALSE)</f>
        <v>#N/A</v>
      </c>
      <c r="F143" s="6" t="e">
        <f>CONCATENATE(Tabuľka5[[#This Row],[meno]]," ",Tabuľka5[[#This Row],[priezvisko]])</f>
        <v>#N/A</v>
      </c>
      <c r="G143" s="6" t="e">
        <f>VLOOKUP(A143,'07.kolo prezentácia'!$A$2:$G$180,4,FALSE)</f>
        <v>#N/A</v>
      </c>
      <c r="H143" s="35" t="e">
        <f>VLOOKUP(A143,'07.kolo prezentácia'!$A$2:$G$180,5,FALSE)</f>
        <v>#N/A</v>
      </c>
      <c r="I143" s="36" t="e">
        <f>VLOOKUP(A143,'07.kolo prezentácia'!$A$2:$G$180,7,FALSE)</f>
        <v>#N/A</v>
      </c>
      <c r="J143" s="37" t="e">
        <f>VLOOKUP(Tabuľka5[[#This Row],[štartovné číslo]],'07.kolo stopky'!A:C,3,FALSE)</f>
        <v>#N/A</v>
      </c>
      <c r="K143" s="37" t="e">
        <f t="shared" si="13"/>
        <v>#N/A</v>
      </c>
      <c r="L143" s="37" t="e">
        <f t="shared" si="14"/>
        <v>#N/A</v>
      </c>
      <c r="M143" s="34"/>
      <c r="N143" s="35"/>
      <c r="O143" s="35"/>
      <c r="P143" s="35"/>
      <c r="Q143" s="35"/>
      <c r="R143" s="35"/>
      <c r="S143" s="35"/>
      <c r="T143" s="35"/>
      <c r="U143" s="35"/>
      <c r="V143" s="35"/>
      <c r="W143" s="38">
        <f t="shared" si="12"/>
        <v>0</v>
      </c>
      <c r="X143" s="53" t="e">
        <f>VLOOKUP(Tabuľka5[[#This Row],[Meno2]],Tabuľka57[[#All],[Stĺpec1]:[ᴓ čas na 1000m]],5,FALSE)</f>
        <v>#N/A</v>
      </c>
      <c r="Y143" s="60" t="e">
        <f>ABS(Tabuľka5[[#This Row],[čas v cieli 2013]]-Tabuľka5[[#This Row],[čas v cieli]])</f>
        <v>#N/A</v>
      </c>
    </row>
    <row r="144" spans="1:25" x14ac:dyDescent="0.25">
      <c r="A144" s="3">
        <v>141</v>
      </c>
      <c r="B144" s="63"/>
      <c r="C144" s="63"/>
      <c r="D144" s="6" t="e">
        <f>VLOOKUP(A144,'07.kolo prezentácia'!$A$2:$G$180,2,FALSE)</f>
        <v>#N/A</v>
      </c>
      <c r="E144" s="6" t="e">
        <f>VLOOKUP(A144,'07.kolo prezentácia'!$A$2:$G$180,3,FALSE)</f>
        <v>#N/A</v>
      </c>
      <c r="F144" s="6" t="e">
        <f>CONCATENATE(Tabuľka5[[#This Row],[meno]]," ",Tabuľka5[[#This Row],[priezvisko]])</f>
        <v>#N/A</v>
      </c>
      <c r="G144" s="6" t="e">
        <f>VLOOKUP(A144,'07.kolo prezentácia'!$A$2:$G$180,4,FALSE)</f>
        <v>#N/A</v>
      </c>
      <c r="H144" s="35" t="e">
        <f>VLOOKUP(A144,'07.kolo prezentácia'!$A$2:$G$180,5,FALSE)</f>
        <v>#N/A</v>
      </c>
      <c r="I144" s="36" t="e">
        <f>VLOOKUP(A144,'07.kolo prezentácia'!$A$2:$G$180,7,FALSE)</f>
        <v>#N/A</v>
      </c>
      <c r="J144" s="37" t="e">
        <f>VLOOKUP(Tabuľka5[[#This Row],[štartovné číslo]],'07.kolo stopky'!A:C,3,FALSE)</f>
        <v>#N/A</v>
      </c>
      <c r="K144" s="37" t="e">
        <f t="shared" si="13"/>
        <v>#N/A</v>
      </c>
      <c r="L144" s="37" t="e">
        <f t="shared" si="14"/>
        <v>#N/A</v>
      </c>
      <c r="M144" s="34"/>
      <c r="N144" s="35"/>
      <c r="O144" s="35"/>
      <c r="P144" s="35"/>
      <c r="Q144" s="35"/>
      <c r="R144" s="35"/>
      <c r="S144" s="35"/>
      <c r="T144" s="35"/>
      <c r="U144" s="35"/>
      <c r="V144" s="35"/>
      <c r="W144" s="38">
        <f t="shared" si="12"/>
        <v>0</v>
      </c>
      <c r="X144" s="53" t="e">
        <f>VLOOKUP(Tabuľka5[[#This Row],[Meno2]],Tabuľka57[[#All],[Stĺpec1]:[ᴓ čas na 1000m]],5,FALSE)</f>
        <v>#N/A</v>
      </c>
      <c r="Y144" s="60" t="e">
        <f>ABS(Tabuľka5[[#This Row],[čas v cieli 2013]]-Tabuľka5[[#This Row],[čas v cieli]])</f>
        <v>#N/A</v>
      </c>
    </row>
    <row r="145" spans="1:25" x14ac:dyDescent="0.25">
      <c r="A145" s="3">
        <v>142</v>
      </c>
      <c r="B145" s="63"/>
      <c r="C145" s="63"/>
      <c r="D145" s="6" t="e">
        <f>VLOOKUP(A145,'07.kolo prezentácia'!$A$2:$G$180,2,FALSE)</f>
        <v>#N/A</v>
      </c>
      <c r="E145" s="6" t="e">
        <f>VLOOKUP(A145,'07.kolo prezentácia'!$A$2:$G$180,3,FALSE)</f>
        <v>#N/A</v>
      </c>
      <c r="F145" s="6" t="e">
        <f>CONCATENATE(Tabuľka5[[#This Row],[meno]]," ",Tabuľka5[[#This Row],[priezvisko]])</f>
        <v>#N/A</v>
      </c>
      <c r="G145" s="6" t="e">
        <f>VLOOKUP(A145,'07.kolo prezentácia'!$A$2:$G$180,4,FALSE)</f>
        <v>#N/A</v>
      </c>
      <c r="H145" s="35" t="e">
        <f>VLOOKUP(A145,'07.kolo prezentácia'!$A$2:$G$180,5,FALSE)</f>
        <v>#N/A</v>
      </c>
      <c r="I145" s="36" t="e">
        <f>VLOOKUP(A145,'07.kolo prezentácia'!$A$2:$G$180,7,FALSE)</f>
        <v>#N/A</v>
      </c>
      <c r="J145" s="37" t="e">
        <f>VLOOKUP(Tabuľka5[[#This Row],[štartovné číslo]],'07.kolo stopky'!A:C,3,FALSE)</f>
        <v>#N/A</v>
      </c>
      <c r="K145" s="37" t="e">
        <f t="shared" si="13"/>
        <v>#N/A</v>
      </c>
      <c r="L145" s="37" t="e">
        <f t="shared" si="14"/>
        <v>#N/A</v>
      </c>
      <c r="M145" s="34"/>
      <c r="N145" s="35"/>
      <c r="O145" s="35"/>
      <c r="P145" s="35"/>
      <c r="Q145" s="35"/>
      <c r="R145" s="35"/>
      <c r="S145" s="35"/>
      <c r="T145" s="35"/>
      <c r="U145" s="35"/>
      <c r="V145" s="35"/>
      <c r="W145" s="38">
        <f t="shared" si="12"/>
        <v>0</v>
      </c>
      <c r="X145" s="53" t="e">
        <f>VLOOKUP(Tabuľka5[[#This Row],[Meno2]],Tabuľka57[[#All],[Stĺpec1]:[ᴓ čas na 1000m]],5,FALSE)</f>
        <v>#N/A</v>
      </c>
      <c r="Y145" s="60" t="e">
        <f>ABS(Tabuľka5[[#This Row],[čas v cieli 2013]]-Tabuľka5[[#This Row],[čas v cieli]])</f>
        <v>#N/A</v>
      </c>
    </row>
    <row r="146" spans="1:25" x14ac:dyDescent="0.25">
      <c r="A146" s="3">
        <v>143</v>
      </c>
      <c r="B146" s="63"/>
      <c r="C146" s="63"/>
      <c r="D146" s="6" t="e">
        <f>VLOOKUP(A146,'07.kolo prezentácia'!$A$2:$G$180,2,FALSE)</f>
        <v>#N/A</v>
      </c>
      <c r="E146" s="6" t="e">
        <f>VLOOKUP(A146,'07.kolo prezentácia'!$A$2:$G$180,3,FALSE)</f>
        <v>#N/A</v>
      </c>
      <c r="F146" s="6" t="e">
        <f>CONCATENATE(Tabuľka5[[#This Row],[meno]]," ",Tabuľka5[[#This Row],[priezvisko]])</f>
        <v>#N/A</v>
      </c>
      <c r="G146" s="6" t="e">
        <f>VLOOKUP(A146,'07.kolo prezentácia'!$A$2:$G$180,4,FALSE)</f>
        <v>#N/A</v>
      </c>
      <c r="H146" s="35" t="e">
        <f>VLOOKUP(A146,'07.kolo prezentácia'!$A$2:$G$180,5,FALSE)</f>
        <v>#N/A</v>
      </c>
      <c r="I146" s="36" t="e">
        <f>VLOOKUP(A146,'07.kolo prezentácia'!$A$2:$G$180,7,FALSE)</f>
        <v>#N/A</v>
      </c>
      <c r="J146" s="37" t="e">
        <f>VLOOKUP(Tabuľka5[[#This Row],[štartovné číslo]],'07.kolo stopky'!A:C,3,FALSE)</f>
        <v>#N/A</v>
      </c>
      <c r="K146" s="37" t="e">
        <f t="shared" si="13"/>
        <v>#N/A</v>
      </c>
      <c r="L146" s="37" t="e">
        <f t="shared" si="14"/>
        <v>#N/A</v>
      </c>
      <c r="M146" s="34"/>
      <c r="N146" s="35"/>
      <c r="O146" s="35"/>
      <c r="P146" s="35"/>
      <c r="Q146" s="35"/>
      <c r="R146" s="35"/>
      <c r="S146" s="35"/>
      <c r="T146" s="35"/>
      <c r="U146" s="35"/>
      <c r="V146" s="35"/>
      <c r="W146" s="38">
        <f t="shared" si="12"/>
        <v>0</v>
      </c>
      <c r="X146" s="53" t="e">
        <f>VLOOKUP(Tabuľka5[[#This Row],[Meno2]],Tabuľka57[[#All],[Stĺpec1]:[ᴓ čas na 1000m]],5,FALSE)</f>
        <v>#N/A</v>
      </c>
      <c r="Y146" s="60" t="e">
        <f>ABS(Tabuľka5[[#This Row],[čas v cieli 2013]]-Tabuľka5[[#This Row],[čas v cieli]])</f>
        <v>#N/A</v>
      </c>
    </row>
    <row r="147" spans="1:25" x14ac:dyDescent="0.25">
      <c r="A147" s="3">
        <v>144</v>
      </c>
      <c r="B147" s="63"/>
      <c r="C147" s="63"/>
      <c r="D147" s="6" t="e">
        <f>VLOOKUP(A147,'07.kolo prezentácia'!$A$2:$G$180,2,FALSE)</f>
        <v>#N/A</v>
      </c>
      <c r="E147" s="6" t="e">
        <f>VLOOKUP(A147,'07.kolo prezentácia'!$A$2:$G$180,3,FALSE)</f>
        <v>#N/A</v>
      </c>
      <c r="F147" s="6" t="e">
        <f>CONCATENATE(Tabuľka5[[#This Row],[meno]]," ",Tabuľka5[[#This Row],[priezvisko]])</f>
        <v>#N/A</v>
      </c>
      <c r="G147" s="6" t="e">
        <f>VLOOKUP(A147,'07.kolo prezentácia'!$A$2:$G$180,4,FALSE)</f>
        <v>#N/A</v>
      </c>
      <c r="H147" s="35" t="e">
        <f>VLOOKUP(A147,'07.kolo prezentácia'!$A$2:$G$180,5,FALSE)</f>
        <v>#N/A</v>
      </c>
      <c r="I147" s="36" t="e">
        <f>VLOOKUP(A147,'07.kolo prezentácia'!$A$2:$G$180,7,FALSE)</f>
        <v>#N/A</v>
      </c>
      <c r="J147" s="37" t="e">
        <f>VLOOKUP(Tabuľka5[[#This Row],[štartovné číslo]],'07.kolo stopky'!A:C,3,FALSE)</f>
        <v>#N/A</v>
      </c>
      <c r="K147" s="37" t="e">
        <f t="shared" si="13"/>
        <v>#N/A</v>
      </c>
      <c r="L147" s="37" t="e">
        <f t="shared" si="14"/>
        <v>#N/A</v>
      </c>
      <c r="M147" s="34"/>
      <c r="N147" s="35"/>
      <c r="O147" s="35"/>
      <c r="P147" s="35"/>
      <c r="Q147" s="35"/>
      <c r="R147" s="35"/>
      <c r="S147" s="35"/>
      <c r="T147" s="35"/>
      <c r="U147" s="35"/>
      <c r="V147" s="35"/>
      <c r="W147" s="38">
        <f t="shared" si="12"/>
        <v>0</v>
      </c>
      <c r="X147" s="53" t="e">
        <f>VLOOKUP(Tabuľka5[[#This Row],[Meno2]],Tabuľka57[[#All],[Stĺpec1]:[ᴓ čas na 1000m]],5,FALSE)</f>
        <v>#N/A</v>
      </c>
      <c r="Y147" s="60" t="e">
        <f>ABS(Tabuľka5[[#This Row],[čas v cieli 2013]]-Tabuľka5[[#This Row],[čas v cieli]])</f>
        <v>#N/A</v>
      </c>
    </row>
    <row r="148" spans="1:25" x14ac:dyDescent="0.25">
      <c r="A148" s="3">
        <v>145</v>
      </c>
      <c r="B148" s="63"/>
      <c r="C148" s="63"/>
      <c r="D148" s="6" t="e">
        <f>VLOOKUP(A148,'07.kolo prezentácia'!$A$2:$G$180,2,FALSE)</f>
        <v>#N/A</v>
      </c>
      <c r="E148" s="6" t="e">
        <f>VLOOKUP(A148,'07.kolo prezentácia'!$A$2:$G$180,3,FALSE)</f>
        <v>#N/A</v>
      </c>
      <c r="F148" s="6" t="e">
        <f>CONCATENATE(Tabuľka5[[#This Row],[meno]]," ",Tabuľka5[[#This Row],[priezvisko]])</f>
        <v>#N/A</v>
      </c>
      <c r="G148" s="6" t="e">
        <f>VLOOKUP(A148,'07.kolo prezentácia'!$A$2:$G$180,4,FALSE)</f>
        <v>#N/A</v>
      </c>
      <c r="H148" s="35" t="e">
        <f>VLOOKUP(A148,'07.kolo prezentácia'!$A$2:$G$180,5,FALSE)</f>
        <v>#N/A</v>
      </c>
      <c r="I148" s="36" t="e">
        <f>VLOOKUP(A148,'07.kolo prezentácia'!$A$2:$G$180,7,FALSE)</f>
        <v>#N/A</v>
      </c>
      <c r="J148" s="37" t="e">
        <f>VLOOKUP(Tabuľka5[[#This Row],[štartovné číslo]],'07.kolo stopky'!A:C,3,FALSE)</f>
        <v>#N/A</v>
      </c>
      <c r="K148" s="37" t="e">
        <f t="shared" si="13"/>
        <v>#N/A</v>
      </c>
      <c r="L148" s="37" t="e">
        <f t="shared" si="14"/>
        <v>#N/A</v>
      </c>
      <c r="M148" s="34"/>
      <c r="N148" s="35"/>
      <c r="O148" s="35"/>
      <c r="P148" s="35"/>
      <c r="Q148" s="35"/>
      <c r="R148" s="35"/>
      <c r="S148" s="35"/>
      <c r="T148" s="35"/>
      <c r="U148" s="35"/>
      <c r="V148" s="35"/>
      <c r="W148" s="38">
        <f t="shared" si="12"/>
        <v>0</v>
      </c>
      <c r="X148" s="53" t="e">
        <f>VLOOKUP(Tabuľka5[[#This Row],[Meno2]],Tabuľka57[[#All],[Stĺpec1]:[ᴓ čas na 1000m]],5,FALSE)</f>
        <v>#N/A</v>
      </c>
      <c r="Y148" s="60" t="e">
        <f>ABS(Tabuľka5[[#This Row],[čas v cieli 2013]]-Tabuľka5[[#This Row],[čas v cieli]])</f>
        <v>#N/A</v>
      </c>
    </row>
    <row r="149" spans="1:25" x14ac:dyDescent="0.25">
      <c r="A149" s="3">
        <v>146</v>
      </c>
      <c r="B149" s="63"/>
      <c r="C149" s="63"/>
      <c r="D149" s="6" t="e">
        <f>VLOOKUP(A149,'07.kolo prezentácia'!$A$2:$G$180,2,FALSE)</f>
        <v>#N/A</v>
      </c>
      <c r="E149" s="6" t="e">
        <f>VLOOKUP(A149,'07.kolo prezentácia'!$A$2:$G$180,3,FALSE)</f>
        <v>#N/A</v>
      </c>
      <c r="F149" s="6" t="e">
        <f>CONCATENATE(Tabuľka5[[#This Row],[meno]]," ",Tabuľka5[[#This Row],[priezvisko]])</f>
        <v>#N/A</v>
      </c>
      <c r="G149" s="6" t="e">
        <f>VLOOKUP(A149,'07.kolo prezentácia'!$A$2:$G$180,4,FALSE)</f>
        <v>#N/A</v>
      </c>
      <c r="H149" s="35" t="e">
        <f>VLOOKUP(A149,'07.kolo prezentácia'!$A$2:$G$180,5,FALSE)</f>
        <v>#N/A</v>
      </c>
      <c r="I149" s="36" t="e">
        <f>VLOOKUP(A149,'07.kolo prezentácia'!$A$2:$G$180,7,FALSE)</f>
        <v>#N/A</v>
      </c>
      <c r="J149" s="37" t="e">
        <f>VLOOKUP(Tabuľka5[[#This Row],[štartovné číslo]],'07.kolo stopky'!A:C,3,FALSE)</f>
        <v>#N/A</v>
      </c>
      <c r="K149" s="37" t="e">
        <f t="shared" si="13"/>
        <v>#N/A</v>
      </c>
      <c r="L149" s="37" t="e">
        <f t="shared" si="14"/>
        <v>#N/A</v>
      </c>
      <c r="M149" s="34"/>
      <c r="N149" s="35"/>
      <c r="O149" s="35"/>
      <c r="P149" s="35"/>
      <c r="Q149" s="35"/>
      <c r="R149" s="35"/>
      <c r="S149" s="35"/>
      <c r="T149" s="35"/>
      <c r="U149" s="35"/>
      <c r="V149" s="35"/>
      <c r="W149" s="38">
        <f t="shared" si="12"/>
        <v>0</v>
      </c>
      <c r="X149" s="53" t="e">
        <f>VLOOKUP(Tabuľka5[[#This Row],[Meno2]],Tabuľka57[[#All],[Stĺpec1]:[ᴓ čas na 1000m]],5,FALSE)</f>
        <v>#N/A</v>
      </c>
      <c r="Y149" s="60" t="e">
        <f>ABS(Tabuľka5[[#This Row],[čas v cieli 2013]]-Tabuľka5[[#This Row],[čas v cieli]])</f>
        <v>#N/A</v>
      </c>
    </row>
    <row r="150" spans="1:25" x14ac:dyDescent="0.25">
      <c r="A150" s="3">
        <v>147</v>
      </c>
      <c r="B150" s="63"/>
      <c r="C150" s="63"/>
      <c r="D150" s="6" t="e">
        <f>VLOOKUP(A150,'07.kolo prezentácia'!$A$2:$G$180,2,FALSE)</f>
        <v>#N/A</v>
      </c>
      <c r="E150" s="6" t="e">
        <f>VLOOKUP(A150,'07.kolo prezentácia'!$A$2:$G$180,3,FALSE)</f>
        <v>#N/A</v>
      </c>
      <c r="F150" s="6" t="e">
        <f>CONCATENATE(Tabuľka5[[#This Row],[meno]]," ",Tabuľka5[[#This Row],[priezvisko]])</f>
        <v>#N/A</v>
      </c>
      <c r="G150" s="6" t="e">
        <f>VLOOKUP(A150,'07.kolo prezentácia'!$A$2:$G$180,4,FALSE)</f>
        <v>#N/A</v>
      </c>
      <c r="H150" s="35" t="e">
        <f>VLOOKUP(A150,'07.kolo prezentácia'!$A$2:$G$180,5,FALSE)</f>
        <v>#N/A</v>
      </c>
      <c r="I150" s="36" t="e">
        <f>VLOOKUP(A150,'07.kolo prezentácia'!$A$2:$G$180,7,FALSE)</f>
        <v>#N/A</v>
      </c>
      <c r="J150" s="37" t="e">
        <f>VLOOKUP(Tabuľka5[[#This Row],[štartovné číslo]],'07.kolo stopky'!A:C,3,FALSE)</f>
        <v>#N/A</v>
      </c>
      <c r="K150" s="37" t="e">
        <f t="shared" si="13"/>
        <v>#N/A</v>
      </c>
      <c r="L150" s="37" t="e">
        <f t="shared" si="14"/>
        <v>#N/A</v>
      </c>
      <c r="M150" s="34"/>
      <c r="N150" s="35"/>
      <c r="O150" s="35"/>
      <c r="P150" s="35"/>
      <c r="Q150" s="35"/>
      <c r="R150" s="35"/>
      <c r="S150" s="35"/>
      <c r="T150" s="35"/>
      <c r="U150" s="35"/>
      <c r="V150" s="35"/>
      <c r="W150" s="38">
        <f t="shared" si="12"/>
        <v>0</v>
      </c>
      <c r="X150" s="53" t="e">
        <f>VLOOKUP(Tabuľka5[[#This Row],[Meno2]],Tabuľka57[[#All],[Stĺpec1]:[ᴓ čas na 1000m]],5,FALSE)</f>
        <v>#N/A</v>
      </c>
      <c r="Y150" s="60" t="e">
        <f>ABS(Tabuľka5[[#This Row],[čas v cieli 2013]]-Tabuľka5[[#This Row],[čas v cieli]])</f>
        <v>#N/A</v>
      </c>
    </row>
    <row r="151" spans="1:25" x14ac:dyDescent="0.25">
      <c r="A151" s="3">
        <v>148</v>
      </c>
      <c r="B151" s="63"/>
      <c r="C151" s="63"/>
      <c r="D151" s="6" t="e">
        <f>VLOOKUP(A151,'07.kolo prezentácia'!$A$2:$G$180,2,FALSE)</f>
        <v>#N/A</v>
      </c>
      <c r="E151" s="6" t="e">
        <f>VLOOKUP(A151,'07.kolo prezentácia'!$A$2:$G$180,3,FALSE)</f>
        <v>#N/A</v>
      </c>
      <c r="F151" s="6" t="e">
        <f>CONCATENATE(Tabuľka5[[#This Row],[meno]]," ",Tabuľka5[[#This Row],[priezvisko]])</f>
        <v>#N/A</v>
      </c>
      <c r="G151" s="6" t="e">
        <f>VLOOKUP(A151,'07.kolo prezentácia'!$A$2:$G$180,4,FALSE)</f>
        <v>#N/A</v>
      </c>
      <c r="H151" s="35" t="e">
        <f>VLOOKUP(A151,'07.kolo prezentácia'!$A$2:$G$180,5,FALSE)</f>
        <v>#N/A</v>
      </c>
      <c r="I151" s="36" t="e">
        <f>VLOOKUP(A151,'07.kolo prezentácia'!$A$2:$G$180,7,FALSE)</f>
        <v>#N/A</v>
      </c>
      <c r="J151" s="37" t="e">
        <f>VLOOKUP(Tabuľka5[[#This Row],[štartovné číslo]],'07.kolo stopky'!A:C,3,FALSE)</f>
        <v>#N/A</v>
      </c>
      <c r="K151" s="37" t="e">
        <f t="shared" si="13"/>
        <v>#N/A</v>
      </c>
      <c r="L151" s="37" t="e">
        <f t="shared" si="14"/>
        <v>#N/A</v>
      </c>
      <c r="M151" s="34"/>
      <c r="N151" s="35"/>
      <c r="O151" s="35"/>
      <c r="P151" s="35"/>
      <c r="Q151" s="35"/>
      <c r="R151" s="35"/>
      <c r="S151" s="35"/>
      <c r="T151" s="35"/>
      <c r="U151" s="35"/>
      <c r="V151" s="35"/>
      <c r="W151" s="38">
        <f t="shared" ref="W151:W182" si="15">SUM(M151:V151)</f>
        <v>0</v>
      </c>
      <c r="X151" s="53" t="e">
        <f>VLOOKUP(Tabuľka5[[#This Row],[Meno2]],Tabuľka57[[#All],[Stĺpec1]:[ᴓ čas na 1000m]],5,FALSE)</f>
        <v>#N/A</v>
      </c>
      <c r="Y151" s="60" t="e">
        <f>ABS(Tabuľka5[[#This Row],[čas v cieli 2013]]-Tabuľka5[[#This Row],[čas v cieli]])</f>
        <v>#N/A</v>
      </c>
    </row>
    <row r="152" spans="1:25" x14ac:dyDescent="0.25">
      <c r="A152" s="3">
        <v>149</v>
      </c>
      <c r="B152" s="63"/>
      <c r="C152" s="63"/>
      <c r="D152" s="6" t="e">
        <f>VLOOKUP(A152,'07.kolo prezentácia'!$A$2:$G$180,2,FALSE)</f>
        <v>#N/A</v>
      </c>
      <c r="E152" s="6" t="e">
        <f>VLOOKUP(A152,'07.kolo prezentácia'!$A$2:$G$180,3,FALSE)</f>
        <v>#N/A</v>
      </c>
      <c r="F152" s="6" t="e">
        <f>CONCATENATE(Tabuľka5[[#This Row],[meno]]," ",Tabuľka5[[#This Row],[priezvisko]])</f>
        <v>#N/A</v>
      </c>
      <c r="G152" s="6" t="e">
        <f>VLOOKUP(A152,'07.kolo prezentácia'!$A$2:$G$180,4,FALSE)</f>
        <v>#N/A</v>
      </c>
      <c r="H152" s="35" t="e">
        <f>VLOOKUP(A152,'07.kolo prezentácia'!$A$2:$G$180,5,FALSE)</f>
        <v>#N/A</v>
      </c>
      <c r="I152" s="36" t="e">
        <f>VLOOKUP(A152,'07.kolo prezentácia'!$A$2:$G$180,7,FALSE)</f>
        <v>#N/A</v>
      </c>
      <c r="J152" s="37" t="e">
        <f>VLOOKUP(Tabuľka5[[#This Row],[štartovné číslo]],'07.kolo stopky'!A:C,3,FALSE)</f>
        <v>#N/A</v>
      </c>
      <c r="K152" s="37" t="e">
        <f t="shared" si="13"/>
        <v>#N/A</v>
      </c>
      <c r="L152" s="37" t="e">
        <f t="shared" si="14"/>
        <v>#N/A</v>
      </c>
      <c r="M152" s="34"/>
      <c r="N152" s="35"/>
      <c r="O152" s="35"/>
      <c r="P152" s="35"/>
      <c r="Q152" s="35"/>
      <c r="R152" s="35"/>
      <c r="S152" s="35"/>
      <c r="T152" s="35"/>
      <c r="U152" s="35"/>
      <c r="V152" s="35"/>
      <c r="W152" s="38">
        <f t="shared" si="15"/>
        <v>0</v>
      </c>
      <c r="X152" s="53" t="e">
        <f>VLOOKUP(Tabuľka5[[#This Row],[Meno2]],Tabuľka57[[#All],[Stĺpec1]:[ᴓ čas na 1000m]],5,FALSE)</f>
        <v>#N/A</v>
      </c>
      <c r="Y152" s="60" t="e">
        <f>ABS(Tabuľka5[[#This Row],[čas v cieli 2013]]-Tabuľka5[[#This Row],[čas v cieli]])</f>
        <v>#N/A</v>
      </c>
    </row>
    <row r="153" spans="1:25" x14ac:dyDescent="0.25">
      <c r="A153" s="3">
        <v>150</v>
      </c>
      <c r="B153" s="63"/>
      <c r="C153" s="63"/>
      <c r="D153" s="6" t="e">
        <f>VLOOKUP(A153,'07.kolo prezentácia'!$A$2:$G$180,2,FALSE)</f>
        <v>#N/A</v>
      </c>
      <c r="E153" s="6" t="e">
        <f>VLOOKUP(A153,'07.kolo prezentácia'!$A$2:$G$180,3,FALSE)</f>
        <v>#N/A</v>
      </c>
      <c r="F153" s="6" t="e">
        <f>CONCATENATE(Tabuľka5[[#This Row],[meno]]," ",Tabuľka5[[#This Row],[priezvisko]])</f>
        <v>#N/A</v>
      </c>
      <c r="G153" s="6" t="e">
        <f>VLOOKUP(A153,'07.kolo prezentácia'!$A$2:$G$180,4,FALSE)</f>
        <v>#N/A</v>
      </c>
      <c r="H153" s="35" t="e">
        <f>VLOOKUP(A153,'07.kolo prezentácia'!$A$2:$G$180,5,FALSE)</f>
        <v>#N/A</v>
      </c>
      <c r="I153" s="36" t="e">
        <f>VLOOKUP(A153,'07.kolo prezentácia'!$A$2:$G$180,7,FALSE)</f>
        <v>#N/A</v>
      </c>
      <c r="J153" s="37" t="e">
        <f>VLOOKUP(Tabuľka5[[#This Row],[štartovné číslo]],'07.kolo stopky'!A:C,3,FALSE)</f>
        <v>#N/A</v>
      </c>
      <c r="K153" s="37" t="e">
        <f t="shared" si="13"/>
        <v>#N/A</v>
      </c>
      <c r="L153" s="37" t="e">
        <f t="shared" si="14"/>
        <v>#N/A</v>
      </c>
      <c r="M153" s="34"/>
      <c r="N153" s="35"/>
      <c r="O153" s="35"/>
      <c r="P153" s="35"/>
      <c r="Q153" s="35"/>
      <c r="R153" s="35"/>
      <c r="S153" s="35"/>
      <c r="T153" s="35"/>
      <c r="U153" s="35"/>
      <c r="V153" s="35"/>
      <c r="W153" s="38">
        <f t="shared" si="15"/>
        <v>0</v>
      </c>
      <c r="X153" s="53" t="e">
        <f>VLOOKUP(Tabuľka5[[#This Row],[Meno2]],Tabuľka57[[#All],[Stĺpec1]:[ᴓ čas na 1000m]],5,FALSE)</f>
        <v>#N/A</v>
      </c>
      <c r="Y153" s="60" t="e">
        <f>ABS(Tabuľka5[[#This Row],[čas v cieli 2013]]-Tabuľka5[[#This Row],[čas v cieli]])</f>
        <v>#N/A</v>
      </c>
    </row>
    <row r="154" spans="1:25" x14ac:dyDescent="0.25">
      <c r="A154" s="3">
        <v>151</v>
      </c>
      <c r="B154" s="63"/>
      <c r="C154" s="63"/>
      <c r="D154" s="6" t="e">
        <f>VLOOKUP(A154,'07.kolo prezentácia'!$A$2:$G$180,2,FALSE)</f>
        <v>#N/A</v>
      </c>
      <c r="E154" s="6" t="e">
        <f>VLOOKUP(A154,'07.kolo prezentácia'!$A$2:$G$180,3,FALSE)</f>
        <v>#N/A</v>
      </c>
      <c r="F154" s="6" t="e">
        <f>CONCATENATE(Tabuľka5[[#This Row],[meno]]," ",Tabuľka5[[#This Row],[priezvisko]])</f>
        <v>#N/A</v>
      </c>
      <c r="G154" s="6" t="e">
        <f>VLOOKUP(A154,'07.kolo prezentácia'!$A$2:$G$180,4,FALSE)</f>
        <v>#N/A</v>
      </c>
      <c r="H154" s="35" t="e">
        <f>VLOOKUP(A154,'07.kolo prezentácia'!$A$2:$G$180,5,FALSE)</f>
        <v>#N/A</v>
      </c>
      <c r="I154" s="36" t="e">
        <f>VLOOKUP(A154,'07.kolo prezentácia'!$A$2:$G$180,7,FALSE)</f>
        <v>#N/A</v>
      </c>
      <c r="J154" s="37" t="e">
        <f>VLOOKUP(Tabuľka5[[#This Row],[štartovné číslo]],'07.kolo stopky'!A:C,3,FALSE)</f>
        <v>#N/A</v>
      </c>
      <c r="K154" s="37" t="e">
        <f t="shared" si="13"/>
        <v>#N/A</v>
      </c>
      <c r="L154" s="37" t="e">
        <f t="shared" si="14"/>
        <v>#N/A</v>
      </c>
      <c r="M154" s="34"/>
      <c r="N154" s="35"/>
      <c r="O154" s="35"/>
      <c r="P154" s="35"/>
      <c r="Q154" s="35"/>
      <c r="R154" s="35"/>
      <c r="S154" s="35"/>
      <c r="T154" s="35"/>
      <c r="U154" s="35"/>
      <c r="V154" s="35"/>
      <c r="W154" s="38">
        <f t="shared" si="15"/>
        <v>0</v>
      </c>
      <c r="X154" s="53" t="e">
        <f>VLOOKUP(Tabuľka5[[#This Row],[Meno2]],Tabuľka57[[#All],[Stĺpec1]:[ᴓ čas na 1000m]],5,FALSE)</f>
        <v>#N/A</v>
      </c>
      <c r="Y154" s="60" t="e">
        <f>ABS(Tabuľka5[[#This Row],[čas v cieli 2013]]-Tabuľka5[[#This Row],[čas v cieli]])</f>
        <v>#N/A</v>
      </c>
    </row>
    <row r="155" spans="1:25" x14ac:dyDescent="0.25">
      <c r="A155" s="3">
        <v>152</v>
      </c>
      <c r="B155" s="63"/>
      <c r="C155" s="63"/>
      <c r="D155" s="6" t="e">
        <f>VLOOKUP(A155,'07.kolo prezentácia'!$A$2:$G$180,2,FALSE)</f>
        <v>#N/A</v>
      </c>
      <c r="E155" s="6" t="e">
        <f>VLOOKUP(A155,'07.kolo prezentácia'!$A$2:$G$180,3,FALSE)</f>
        <v>#N/A</v>
      </c>
      <c r="F155" s="6" t="e">
        <f>CONCATENATE(Tabuľka5[[#This Row],[meno]]," ",Tabuľka5[[#This Row],[priezvisko]])</f>
        <v>#N/A</v>
      </c>
      <c r="G155" s="6" t="e">
        <f>VLOOKUP(A155,'07.kolo prezentácia'!$A$2:$G$180,4,FALSE)</f>
        <v>#N/A</v>
      </c>
      <c r="H155" s="35" t="e">
        <f>VLOOKUP(A155,'07.kolo prezentácia'!$A$2:$G$180,5,FALSE)</f>
        <v>#N/A</v>
      </c>
      <c r="I155" s="36" t="e">
        <f>VLOOKUP(A155,'07.kolo prezentácia'!$A$2:$G$180,7,FALSE)</f>
        <v>#N/A</v>
      </c>
      <c r="J155" s="37" t="e">
        <f>VLOOKUP(Tabuľka5[[#This Row],[štartovné číslo]],'07.kolo stopky'!A:C,3,FALSE)</f>
        <v>#N/A</v>
      </c>
      <c r="K155" s="37" t="e">
        <f t="shared" si="13"/>
        <v>#N/A</v>
      </c>
      <c r="L155" s="37" t="e">
        <f t="shared" si="14"/>
        <v>#N/A</v>
      </c>
      <c r="M155" s="34"/>
      <c r="N155" s="35"/>
      <c r="O155" s="35"/>
      <c r="P155" s="35"/>
      <c r="Q155" s="35"/>
      <c r="R155" s="35"/>
      <c r="S155" s="35"/>
      <c r="T155" s="35"/>
      <c r="U155" s="35"/>
      <c r="V155" s="35"/>
      <c r="W155" s="38">
        <f t="shared" si="15"/>
        <v>0</v>
      </c>
      <c r="X155" s="53" t="e">
        <f>VLOOKUP(Tabuľka5[[#This Row],[Meno2]],Tabuľka57[[#All],[Stĺpec1]:[ᴓ čas na 1000m]],5,FALSE)</f>
        <v>#N/A</v>
      </c>
      <c r="Y155" s="60" t="e">
        <f>ABS(Tabuľka5[[#This Row],[čas v cieli 2013]]-Tabuľka5[[#This Row],[čas v cieli]])</f>
        <v>#N/A</v>
      </c>
    </row>
    <row r="156" spans="1:25" x14ac:dyDescent="0.25">
      <c r="A156" s="3">
        <v>153</v>
      </c>
      <c r="B156" s="63"/>
      <c r="C156" s="63"/>
      <c r="D156" s="6" t="e">
        <f>VLOOKUP(A156,'07.kolo prezentácia'!$A$2:$G$180,2,FALSE)</f>
        <v>#N/A</v>
      </c>
      <c r="E156" s="6" t="e">
        <f>VLOOKUP(A156,'07.kolo prezentácia'!$A$2:$G$180,3,FALSE)</f>
        <v>#N/A</v>
      </c>
      <c r="F156" s="6" t="e">
        <f>CONCATENATE(Tabuľka5[[#This Row],[meno]]," ",Tabuľka5[[#This Row],[priezvisko]])</f>
        <v>#N/A</v>
      </c>
      <c r="G156" s="6" t="e">
        <f>VLOOKUP(A156,'07.kolo prezentácia'!$A$2:$G$180,4,FALSE)</f>
        <v>#N/A</v>
      </c>
      <c r="H156" s="35" t="e">
        <f>VLOOKUP(A156,'07.kolo prezentácia'!$A$2:$G$180,5,FALSE)</f>
        <v>#N/A</v>
      </c>
      <c r="I156" s="36" t="e">
        <f>VLOOKUP(A156,'07.kolo prezentácia'!$A$2:$G$180,7,FALSE)</f>
        <v>#N/A</v>
      </c>
      <c r="J156" s="37" t="e">
        <f>VLOOKUP(Tabuľka5[[#This Row],[štartovné číslo]],'07.kolo stopky'!A:C,3,FALSE)</f>
        <v>#N/A</v>
      </c>
      <c r="K156" s="37" t="e">
        <f t="shared" si="13"/>
        <v>#N/A</v>
      </c>
      <c r="L156" s="37" t="e">
        <f t="shared" si="14"/>
        <v>#N/A</v>
      </c>
      <c r="M156" s="34"/>
      <c r="N156" s="35"/>
      <c r="O156" s="35"/>
      <c r="P156" s="35"/>
      <c r="Q156" s="35"/>
      <c r="R156" s="35"/>
      <c r="S156" s="35"/>
      <c r="T156" s="35"/>
      <c r="U156" s="35"/>
      <c r="V156" s="35"/>
      <c r="W156" s="38">
        <f t="shared" si="15"/>
        <v>0</v>
      </c>
      <c r="X156" s="53" t="e">
        <f>VLOOKUP(Tabuľka5[[#This Row],[Meno2]],Tabuľka57[[#All],[Stĺpec1]:[ᴓ čas na 1000m]],5,FALSE)</f>
        <v>#N/A</v>
      </c>
      <c r="Y156" s="60" t="e">
        <f>ABS(Tabuľka5[[#This Row],[čas v cieli 2013]]-Tabuľka5[[#This Row],[čas v cieli]])</f>
        <v>#N/A</v>
      </c>
    </row>
    <row r="157" spans="1:25" x14ac:dyDescent="0.25">
      <c r="A157" s="3">
        <v>154</v>
      </c>
      <c r="B157" s="63"/>
      <c r="C157" s="63"/>
      <c r="D157" s="6" t="e">
        <f>VLOOKUP(A157,'07.kolo prezentácia'!$A$2:$G$180,2,FALSE)</f>
        <v>#N/A</v>
      </c>
      <c r="E157" s="6" t="e">
        <f>VLOOKUP(A157,'07.kolo prezentácia'!$A$2:$G$180,3,FALSE)</f>
        <v>#N/A</v>
      </c>
      <c r="F157" s="6" t="e">
        <f>CONCATENATE(Tabuľka5[[#This Row],[meno]]," ",Tabuľka5[[#This Row],[priezvisko]])</f>
        <v>#N/A</v>
      </c>
      <c r="G157" s="6" t="e">
        <f>VLOOKUP(A157,'07.kolo prezentácia'!$A$2:$G$180,4,FALSE)</f>
        <v>#N/A</v>
      </c>
      <c r="H157" s="35" t="e">
        <f>VLOOKUP(A157,'07.kolo prezentácia'!$A$2:$G$180,5,FALSE)</f>
        <v>#N/A</v>
      </c>
      <c r="I157" s="36" t="e">
        <f>VLOOKUP(A157,'07.kolo prezentácia'!$A$2:$G$180,7,FALSE)</f>
        <v>#N/A</v>
      </c>
      <c r="J157" s="37" t="e">
        <f>VLOOKUP(Tabuľka5[[#This Row],[štartovné číslo]],'07.kolo stopky'!A:C,3,FALSE)</f>
        <v>#N/A</v>
      </c>
      <c r="K157" s="37" t="e">
        <f t="shared" si="13"/>
        <v>#N/A</v>
      </c>
      <c r="L157" s="37" t="e">
        <f t="shared" si="14"/>
        <v>#N/A</v>
      </c>
      <c r="M157" s="34"/>
      <c r="N157" s="35"/>
      <c r="O157" s="35"/>
      <c r="P157" s="35"/>
      <c r="Q157" s="35"/>
      <c r="R157" s="35"/>
      <c r="S157" s="35"/>
      <c r="T157" s="35"/>
      <c r="U157" s="35"/>
      <c r="V157" s="35"/>
      <c r="W157" s="38">
        <f t="shared" si="15"/>
        <v>0</v>
      </c>
      <c r="X157" s="53" t="e">
        <f>VLOOKUP(Tabuľka5[[#This Row],[Meno2]],Tabuľka57[[#All],[Stĺpec1]:[ᴓ čas na 1000m]],5,FALSE)</f>
        <v>#N/A</v>
      </c>
      <c r="Y157" s="60" t="e">
        <f>ABS(Tabuľka5[[#This Row],[čas v cieli 2013]]-Tabuľka5[[#This Row],[čas v cieli]])</f>
        <v>#N/A</v>
      </c>
    </row>
    <row r="158" spans="1:25" x14ac:dyDescent="0.25">
      <c r="A158" s="3">
        <v>155</v>
      </c>
      <c r="B158" s="63"/>
      <c r="C158" s="63"/>
      <c r="D158" s="6" t="e">
        <f>VLOOKUP(A158,'07.kolo prezentácia'!$A$2:$G$180,2,FALSE)</f>
        <v>#N/A</v>
      </c>
      <c r="E158" s="6" t="e">
        <f>VLOOKUP(A158,'07.kolo prezentácia'!$A$2:$G$180,3,FALSE)</f>
        <v>#N/A</v>
      </c>
      <c r="F158" s="6" t="e">
        <f>CONCATENATE(Tabuľka5[[#This Row],[meno]]," ",Tabuľka5[[#This Row],[priezvisko]])</f>
        <v>#N/A</v>
      </c>
      <c r="G158" s="6" t="e">
        <f>VLOOKUP(A158,'07.kolo prezentácia'!$A$2:$G$180,4,FALSE)</f>
        <v>#N/A</v>
      </c>
      <c r="H158" s="35" t="e">
        <f>VLOOKUP(A158,'07.kolo prezentácia'!$A$2:$G$180,5,FALSE)</f>
        <v>#N/A</v>
      </c>
      <c r="I158" s="36" t="e">
        <f>VLOOKUP(A158,'07.kolo prezentácia'!$A$2:$G$180,7,FALSE)</f>
        <v>#N/A</v>
      </c>
      <c r="J158" s="37" t="e">
        <f>VLOOKUP(Tabuľka5[[#This Row],[štartovné číslo]],'07.kolo stopky'!A:C,3,FALSE)</f>
        <v>#N/A</v>
      </c>
      <c r="K158" s="37" t="e">
        <f t="shared" si="13"/>
        <v>#N/A</v>
      </c>
      <c r="L158" s="37" t="e">
        <f t="shared" si="14"/>
        <v>#N/A</v>
      </c>
      <c r="M158" s="34"/>
      <c r="N158" s="35"/>
      <c r="O158" s="35"/>
      <c r="P158" s="35"/>
      <c r="Q158" s="35"/>
      <c r="R158" s="35"/>
      <c r="S158" s="35"/>
      <c r="T158" s="35"/>
      <c r="U158" s="35"/>
      <c r="V158" s="35"/>
      <c r="W158" s="38">
        <f t="shared" si="15"/>
        <v>0</v>
      </c>
      <c r="X158" s="53" t="e">
        <f>VLOOKUP(Tabuľka5[[#This Row],[Meno2]],Tabuľka57[[#All],[Stĺpec1]:[ᴓ čas na 1000m]],5,FALSE)</f>
        <v>#N/A</v>
      </c>
      <c r="Y158" s="60" t="e">
        <f>ABS(Tabuľka5[[#This Row],[čas v cieli 2013]]-Tabuľka5[[#This Row],[čas v cieli]])</f>
        <v>#N/A</v>
      </c>
    </row>
    <row r="159" spans="1:25" x14ac:dyDescent="0.25">
      <c r="A159" s="3">
        <v>156</v>
      </c>
      <c r="B159" s="63"/>
      <c r="C159" s="63"/>
      <c r="D159" s="6" t="e">
        <f>VLOOKUP(A159,'07.kolo prezentácia'!$A$2:$G$180,2,FALSE)</f>
        <v>#N/A</v>
      </c>
      <c r="E159" s="6" t="e">
        <f>VLOOKUP(A159,'07.kolo prezentácia'!$A$2:$G$180,3,FALSE)</f>
        <v>#N/A</v>
      </c>
      <c r="F159" s="6" t="e">
        <f>CONCATENATE(Tabuľka5[[#This Row],[meno]]," ",Tabuľka5[[#This Row],[priezvisko]])</f>
        <v>#N/A</v>
      </c>
      <c r="G159" s="6" t="e">
        <f>VLOOKUP(A159,'07.kolo prezentácia'!$A$2:$G$180,4,FALSE)</f>
        <v>#N/A</v>
      </c>
      <c r="H159" s="35" t="e">
        <f>VLOOKUP(A159,'07.kolo prezentácia'!$A$2:$G$180,5,FALSE)</f>
        <v>#N/A</v>
      </c>
      <c r="I159" s="36" t="e">
        <f>VLOOKUP(A159,'07.kolo prezentácia'!$A$2:$G$180,7,FALSE)</f>
        <v>#N/A</v>
      </c>
      <c r="J159" s="37" t="e">
        <f>VLOOKUP(Tabuľka5[[#This Row],[štartovné číslo]],'07.kolo stopky'!A:C,3,FALSE)</f>
        <v>#N/A</v>
      </c>
      <c r="K159" s="37" t="e">
        <f t="shared" si="13"/>
        <v>#N/A</v>
      </c>
      <c r="L159" s="37" t="e">
        <f t="shared" si="14"/>
        <v>#N/A</v>
      </c>
      <c r="M159" s="34"/>
      <c r="N159" s="35"/>
      <c r="O159" s="35"/>
      <c r="P159" s="35"/>
      <c r="Q159" s="35"/>
      <c r="R159" s="35"/>
      <c r="S159" s="35"/>
      <c r="T159" s="35"/>
      <c r="U159" s="35"/>
      <c r="V159" s="35"/>
      <c r="W159" s="38">
        <f t="shared" si="15"/>
        <v>0</v>
      </c>
      <c r="X159" s="53" t="e">
        <f>VLOOKUP(Tabuľka5[[#This Row],[Meno2]],Tabuľka57[[#All],[Stĺpec1]:[ᴓ čas na 1000m]],5,FALSE)</f>
        <v>#N/A</v>
      </c>
      <c r="Y159" s="60" t="e">
        <f>ABS(Tabuľka5[[#This Row],[čas v cieli 2013]]-Tabuľka5[[#This Row],[čas v cieli]])</f>
        <v>#N/A</v>
      </c>
    </row>
    <row r="160" spans="1:25" x14ac:dyDescent="0.25">
      <c r="A160" s="3">
        <v>157</v>
      </c>
      <c r="B160" s="63"/>
      <c r="C160" s="63"/>
      <c r="D160" s="6" t="e">
        <f>VLOOKUP(A160,'07.kolo prezentácia'!$A$2:$G$180,2,FALSE)</f>
        <v>#N/A</v>
      </c>
      <c r="E160" s="6" t="e">
        <f>VLOOKUP(A160,'07.kolo prezentácia'!$A$2:$G$180,3,FALSE)</f>
        <v>#N/A</v>
      </c>
      <c r="F160" s="6" t="e">
        <f>CONCATENATE(Tabuľka5[[#This Row],[meno]]," ",Tabuľka5[[#This Row],[priezvisko]])</f>
        <v>#N/A</v>
      </c>
      <c r="G160" s="6" t="e">
        <f>VLOOKUP(A160,'07.kolo prezentácia'!$A$2:$G$180,4,FALSE)</f>
        <v>#N/A</v>
      </c>
      <c r="H160" s="35" t="e">
        <f>VLOOKUP(A160,'07.kolo prezentácia'!$A$2:$G$180,5,FALSE)</f>
        <v>#N/A</v>
      </c>
      <c r="I160" s="36" t="e">
        <f>VLOOKUP(A160,'07.kolo prezentácia'!$A$2:$G$180,7,FALSE)</f>
        <v>#N/A</v>
      </c>
      <c r="J160" s="37" t="e">
        <f>VLOOKUP(Tabuľka5[[#This Row],[štartovné číslo]],'07.kolo stopky'!A:C,3,FALSE)</f>
        <v>#N/A</v>
      </c>
      <c r="K160" s="37" t="e">
        <f t="shared" si="13"/>
        <v>#N/A</v>
      </c>
      <c r="L160" s="37" t="e">
        <f t="shared" si="14"/>
        <v>#N/A</v>
      </c>
      <c r="M160" s="34"/>
      <c r="N160" s="35"/>
      <c r="O160" s="35"/>
      <c r="P160" s="35"/>
      <c r="Q160" s="35"/>
      <c r="R160" s="35"/>
      <c r="S160" s="35"/>
      <c r="T160" s="35"/>
      <c r="U160" s="35"/>
      <c r="V160" s="35"/>
      <c r="W160" s="38">
        <f t="shared" si="15"/>
        <v>0</v>
      </c>
      <c r="X160" s="53" t="e">
        <f>VLOOKUP(Tabuľka5[[#This Row],[Meno2]],Tabuľka57[[#All],[Stĺpec1]:[ᴓ čas na 1000m]],5,FALSE)</f>
        <v>#N/A</v>
      </c>
      <c r="Y160" s="60" t="e">
        <f>ABS(Tabuľka5[[#This Row],[čas v cieli 2013]]-Tabuľka5[[#This Row],[čas v cieli]])</f>
        <v>#N/A</v>
      </c>
    </row>
    <row r="161" spans="1:25" x14ac:dyDescent="0.25">
      <c r="A161" s="3">
        <v>158</v>
      </c>
      <c r="B161" s="63"/>
      <c r="C161" s="63"/>
      <c r="D161" s="6" t="e">
        <f>VLOOKUP(A161,'07.kolo prezentácia'!$A$2:$G$180,2,FALSE)</f>
        <v>#N/A</v>
      </c>
      <c r="E161" s="6" t="e">
        <f>VLOOKUP(A161,'07.kolo prezentácia'!$A$2:$G$180,3,FALSE)</f>
        <v>#N/A</v>
      </c>
      <c r="F161" s="6" t="e">
        <f>CONCATENATE(Tabuľka5[[#This Row],[meno]]," ",Tabuľka5[[#This Row],[priezvisko]])</f>
        <v>#N/A</v>
      </c>
      <c r="G161" s="6" t="e">
        <f>VLOOKUP(A161,'07.kolo prezentácia'!$A$2:$G$180,4,FALSE)</f>
        <v>#N/A</v>
      </c>
      <c r="H161" s="35" t="e">
        <f>VLOOKUP(A161,'07.kolo prezentácia'!$A$2:$G$180,5,FALSE)</f>
        <v>#N/A</v>
      </c>
      <c r="I161" s="36" t="e">
        <f>VLOOKUP(A161,'07.kolo prezentácia'!$A$2:$G$180,7,FALSE)</f>
        <v>#N/A</v>
      </c>
      <c r="J161" s="37" t="e">
        <f>VLOOKUP(Tabuľka5[[#This Row],[štartovné číslo]],'07.kolo stopky'!A:C,3,FALSE)</f>
        <v>#N/A</v>
      </c>
      <c r="K161" s="37" t="e">
        <f t="shared" si="13"/>
        <v>#N/A</v>
      </c>
      <c r="L161" s="37" t="e">
        <f t="shared" si="14"/>
        <v>#N/A</v>
      </c>
      <c r="M161" s="34"/>
      <c r="N161" s="35"/>
      <c r="O161" s="35"/>
      <c r="P161" s="35"/>
      <c r="Q161" s="35"/>
      <c r="R161" s="35"/>
      <c r="S161" s="35"/>
      <c r="T161" s="35"/>
      <c r="U161" s="35"/>
      <c r="V161" s="35"/>
      <c r="W161" s="38">
        <f t="shared" si="15"/>
        <v>0</v>
      </c>
      <c r="X161" s="53" t="e">
        <f>VLOOKUP(Tabuľka5[[#This Row],[Meno2]],Tabuľka57[[#All],[Stĺpec1]:[ᴓ čas na 1000m]],5,FALSE)</f>
        <v>#N/A</v>
      </c>
      <c r="Y161" s="60" t="e">
        <f>ABS(Tabuľka5[[#This Row],[čas v cieli 2013]]-Tabuľka5[[#This Row],[čas v cieli]])</f>
        <v>#N/A</v>
      </c>
    </row>
    <row r="162" spans="1:25" x14ac:dyDescent="0.25">
      <c r="A162" s="3">
        <v>159</v>
      </c>
      <c r="B162" s="63"/>
      <c r="C162" s="63"/>
      <c r="D162" s="6" t="e">
        <f>VLOOKUP(A162,'07.kolo prezentácia'!$A$2:$G$180,2,FALSE)</f>
        <v>#N/A</v>
      </c>
      <c r="E162" s="6" t="e">
        <f>VLOOKUP(A162,'07.kolo prezentácia'!$A$2:$G$180,3,FALSE)</f>
        <v>#N/A</v>
      </c>
      <c r="F162" s="6" t="e">
        <f>CONCATENATE(Tabuľka5[[#This Row],[meno]]," ",Tabuľka5[[#This Row],[priezvisko]])</f>
        <v>#N/A</v>
      </c>
      <c r="G162" s="6" t="e">
        <f>VLOOKUP(A162,'07.kolo prezentácia'!$A$2:$G$180,4,FALSE)</f>
        <v>#N/A</v>
      </c>
      <c r="H162" s="35" t="e">
        <f>VLOOKUP(A162,'07.kolo prezentácia'!$A$2:$G$180,5,FALSE)</f>
        <v>#N/A</v>
      </c>
      <c r="I162" s="36" t="e">
        <f>VLOOKUP(A162,'07.kolo prezentácia'!$A$2:$G$180,7,FALSE)</f>
        <v>#N/A</v>
      </c>
      <c r="J162" s="37" t="e">
        <f>VLOOKUP(Tabuľka5[[#This Row],[štartovné číslo]],'07.kolo stopky'!A:C,3,FALSE)</f>
        <v>#N/A</v>
      </c>
      <c r="K162" s="37" t="e">
        <f t="shared" si="13"/>
        <v>#N/A</v>
      </c>
      <c r="L162" s="37" t="e">
        <f t="shared" si="14"/>
        <v>#N/A</v>
      </c>
      <c r="M162" s="34"/>
      <c r="N162" s="35"/>
      <c r="O162" s="35"/>
      <c r="P162" s="35"/>
      <c r="Q162" s="35"/>
      <c r="R162" s="35"/>
      <c r="S162" s="35"/>
      <c r="T162" s="35"/>
      <c r="U162" s="35"/>
      <c r="V162" s="35"/>
      <c r="W162" s="38">
        <f t="shared" si="15"/>
        <v>0</v>
      </c>
      <c r="X162" s="53" t="e">
        <f>VLOOKUP(Tabuľka5[[#This Row],[Meno2]],Tabuľka57[[#All],[Stĺpec1]:[ᴓ čas na 1000m]],5,FALSE)</f>
        <v>#N/A</v>
      </c>
      <c r="Y162" s="60" t="e">
        <f>ABS(Tabuľka5[[#This Row],[čas v cieli 2013]]-Tabuľka5[[#This Row],[čas v cieli]])</f>
        <v>#N/A</v>
      </c>
    </row>
    <row r="163" spans="1:25" x14ac:dyDescent="0.25">
      <c r="A163" s="3">
        <v>160</v>
      </c>
      <c r="B163" s="63"/>
      <c r="C163" s="63"/>
      <c r="D163" s="6" t="e">
        <f>VLOOKUP(A163,'07.kolo prezentácia'!$A$2:$G$180,2,FALSE)</f>
        <v>#N/A</v>
      </c>
      <c r="E163" s="6" t="e">
        <f>VLOOKUP(A163,'07.kolo prezentácia'!$A$2:$G$180,3,FALSE)</f>
        <v>#N/A</v>
      </c>
      <c r="F163" s="6" t="e">
        <f>CONCATENATE(Tabuľka5[[#This Row],[meno]]," ",Tabuľka5[[#This Row],[priezvisko]])</f>
        <v>#N/A</v>
      </c>
      <c r="G163" s="6" t="e">
        <f>VLOOKUP(A163,'07.kolo prezentácia'!$A$2:$G$180,4,FALSE)</f>
        <v>#N/A</v>
      </c>
      <c r="H163" s="35" t="e">
        <f>VLOOKUP(A163,'07.kolo prezentácia'!$A$2:$G$180,5,FALSE)</f>
        <v>#N/A</v>
      </c>
      <c r="I163" s="36" t="e">
        <f>VLOOKUP(A163,'07.kolo prezentácia'!$A$2:$G$180,7,FALSE)</f>
        <v>#N/A</v>
      </c>
      <c r="J163" s="37" t="e">
        <f>VLOOKUP(Tabuľka5[[#This Row],[štartovné číslo]],'07.kolo stopky'!A:C,3,FALSE)</f>
        <v>#N/A</v>
      </c>
      <c r="K163" s="37" t="e">
        <f t="shared" si="13"/>
        <v>#N/A</v>
      </c>
      <c r="L163" s="37" t="e">
        <f t="shared" si="14"/>
        <v>#N/A</v>
      </c>
      <c r="M163" s="34"/>
      <c r="N163" s="35"/>
      <c r="O163" s="35"/>
      <c r="P163" s="35"/>
      <c r="Q163" s="35"/>
      <c r="R163" s="35"/>
      <c r="S163" s="35"/>
      <c r="T163" s="35"/>
      <c r="U163" s="35"/>
      <c r="V163" s="35"/>
      <c r="W163" s="38">
        <f t="shared" si="15"/>
        <v>0</v>
      </c>
      <c r="X163" s="56" t="e">
        <f>VLOOKUP(Tabuľka5[[#This Row],[Meno2]],Tabuľka57[[#All],[Stĺpec1]:[ᴓ čas na 1000m]],5,FALSE)</f>
        <v>#N/A</v>
      </c>
      <c r="Y163" s="60" t="e">
        <f>ABS(Tabuľka5[[#This Row],[čas v cieli 2013]]-Tabuľka5[[#This Row],[čas v cieli]])</f>
        <v>#N/A</v>
      </c>
    </row>
  </sheetData>
  <mergeCells count="1">
    <mergeCell ref="A1:W1"/>
  </mergeCells>
  <conditionalFormatting sqref="Z1:Z1048576">
    <cfRule type="cellIs" dxfId="67" priority="1" operator="lessThan">
      <formula>0</formula>
    </cfRule>
  </conditionalFormatting>
  <pageMargins left="0.11811023622047245" right="0.11811023622047245" top="0.39370078740157483" bottom="0.39370078740157483" header="0.31496062992125984" footer="0.31496062992125984"/>
  <pageSetup paperSize="9" scale="63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80" zoomScaleNormal="80" workbookViewId="0"/>
  </sheetViews>
  <sheetFormatPr defaultRowHeight="15" x14ac:dyDescent="0.25"/>
  <cols>
    <col min="1" max="1" width="20.28515625" style="20" bestFit="1" customWidth="1"/>
    <col min="2" max="2" width="16.5703125" style="10" bestFit="1" customWidth="1"/>
    <col min="3" max="3" width="13.42578125" style="25" bestFit="1" customWidth="1"/>
    <col min="6" max="6" width="53.85546875" bestFit="1" customWidth="1"/>
    <col min="7" max="7" width="9.140625" customWidth="1"/>
    <col min="8" max="8" width="16.5703125" bestFit="1" customWidth="1"/>
    <col min="9" max="9" width="30.28515625" style="1" bestFit="1" customWidth="1"/>
    <col min="10" max="10" width="19.140625" bestFit="1" customWidth="1"/>
    <col min="11" max="11" width="19.28515625" bestFit="1" customWidth="1"/>
  </cols>
  <sheetData>
    <row r="1" spans="1:11" s="17" customFormat="1" ht="42" x14ac:dyDescent="0.25">
      <c r="A1" s="16" t="s">
        <v>0</v>
      </c>
      <c r="B1" s="16" t="s">
        <v>48</v>
      </c>
      <c r="C1" s="24" t="s">
        <v>13</v>
      </c>
      <c r="F1" s="18" t="s">
        <v>143</v>
      </c>
      <c r="G1" s="18"/>
      <c r="H1" s="39" t="s">
        <v>263</v>
      </c>
      <c r="I1" s="39" t="s">
        <v>270</v>
      </c>
      <c r="J1" s="39" t="s">
        <v>268</v>
      </c>
      <c r="K1" s="39" t="s">
        <v>269</v>
      </c>
    </row>
    <row r="2" spans="1:11" x14ac:dyDescent="0.25">
      <c r="A2" s="1">
        <f t="shared" ref="A2:A36" si="0">K2</f>
        <v>17</v>
      </c>
      <c r="B2" s="28">
        <f>VALUE(REPLACE(H2,1,5,""))</f>
        <v>1</v>
      </c>
      <c r="C2" t="str">
        <f>REPLACE(J2,FIND(".",J2),1,",")</f>
        <v>00:35:05,02</v>
      </c>
      <c r="H2" t="s">
        <v>238</v>
      </c>
      <c r="I2" t="s">
        <v>677</v>
      </c>
      <c r="J2" t="s">
        <v>677</v>
      </c>
      <c r="K2">
        <v>17</v>
      </c>
    </row>
    <row r="3" spans="1:11" x14ac:dyDescent="0.25">
      <c r="A3" s="1">
        <f t="shared" si="0"/>
        <v>10</v>
      </c>
      <c r="B3" s="28">
        <f t="shared" ref="B3:B53" si="1">VALUE(REPLACE(H3,1,5,""))</f>
        <v>2</v>
      </c>
      <c r="C3" t="str">
        <f t="shared" ref="C3:C53" si="2">REPLACE(J3,FIND(".",J3),1,",")</f>
        <v>00:36:04,45</v>
      </c>
      <c r="H3" t="s">
        <v>237</v>
      </c>
      <c r="I3" t="s">
        <v>675</v>
      </c>
      <c r="J3" t="s">
        <v>676</v>
      </c>
      <c r="K3">
        <v>10</v>
      </c>
    </row>
    <row r="4" spans="1:11" x14ac:dyDescent="0.25">
      <c r="A4" s="1">
        <f t="shared" si="0"/>
        <v>22</v>
      </c>
      <c r="B4" s="28">
        <f t="shared" si="1"/>
        <v>3</v>
      </c>
      <c r="C4" t="str">
        <f t="shared" si="2"/>
        <v>00:36:10,27</v>
      </c>
      <c r="H4" t="s">
        <v>236</v>
      </c>
      <c r="I4" t="s">
        <v>673</v>
      </c>
      <c r="J4" t="s">
        <v>674</v>
      </c>
      <c r="K4">
        <v>22</v>
      </c>
    </row>
    <row r="5" spans="1:11" x14ac:dyDescent="0.25">
      <c r="A5" s="1">
        <f t="shared" si="0"/>
        <v>4</v>
      </c>
      <c r="B5" s="28">
        <f t="shared" si="1"/>
        <v>4</v>
      </c>
      <c r="C5" t="str">
        <f t="shared" si="2"/>
        <v>00:36:43,47</v>
      </c>
      <c r="H5" t="s">
        <v>235</v>
      </c>
      <c r="I5" t="s">
        <v>671</v>
      </c>
      <c r="J5" t="s">
        <v>672</v>
      </c>
      <c r="K5">
        <v>4</v>
      </c>
    </row>
    <row r="6" spans="1:11" x14ac:dyDescent="0.25">
      <c r="A6" s="1">
        <f t="shared" si="0"/>
        <v>21</v>
      </c>
      <c r="B6" s="28">
        <f t="shared" si="1"/>
        <v>5</v>
      </c>
      <c r="C6" t="str">
        <f t="shared" si="2"/>
        <v>00:36:47,07</v>
      </c>
      <c r="H6" t="s">
        <v>234</v>
      </c>
      <c r="I6" t="s">
        <v>669</v>
      </c>
      <c r="J6" t="s">
        <v>670</v>
      </c>
      <c r="K6">
        <v>21</v>
      </c>
    </row>
    <row r="7" spans="1:11" x14ac:dyDescent="0.25">
      <c r="A7" s="1">
        <f t="shared" si="0"/>
        <v>34</v>
      </c>
      <c r="B7" s="28">
        <f t="shared" si="1"/>
        <v>6</v>
      </c>
      <c r="C7" t="str">
        <f t="shared" si="2"/>
        <v>00:37:42,50</v>
      </c>
      <c r="H7" t="s">
        <v>233</v>
      </c>
      <c r="I7" t="s">
        <v>667</v>
      </c>
      <c r="J7" t="s">
        <v>668</v>
      </c>
      <c r="K7">
        <v>34</v>
      </c>
    </row>
    <row r="8" spans="1:11" x14ac:dyDescent="0.25">
      <c r="A8" s="1">
        <f t="shared" si="0"/>
        <v>9</v>
      </c>
      <c r="B8" s="28">
        <f t="shared" si="1"/>
        <v>7</v>
      </c>
      <c r="C8" t="str">
        <f t="shared" si="2"/>
        <v>00:38:04,81</v>
      </c>
      <c r="H8" t="s">
        <v>232</v>
      </c>
      <c r="I8" t="s">
        <v>665</v>
      </c>
      <c r="J8" t="s">
        <v>666</v>
      </c>
      <c r="K8">
        <v>9</v>
      </c>
    </row>
    <row r="9" spans="1:11" x14ac:dyDescent="0.25">
      <c r="A9" s="1">
        <f t="shared" si="0"/>
        <v>35</v>
      </c>
      <c r="B9" s="28">
        <f t="shared" si="1"/>
        <v>8</v>
      </c>
      <c r="C9" t="str">
        <f t="shared" si="2"/>
        <v>00:38:06,93</v>
      </c>
      <c r="H9" t="s">
        <v>231</v>
      </c>
      <c r="I9" t="s">
        <v>663</v>
      </c>
      <c r="J9" t="s">
        <v>664</v>
      </c>
      <c r="K9">
        <v>35</v>
      </c>
    </row>
    <row r="10" spans="1:11" x14ac:dyDescent="0.25">
      <c r="A10" s="1">
        <f t="shared" si="0"/>
        <v>24</v>
      </c>
      <c r="B10" s="28">
        <f t="shared" si="1"/>
        <v>9</v>
      </c>
      <c r="C10" t="str">
        <f t="shared" si="2"/>
        <v>00:38:26,74</v>
      </c>
      <c r="H10" t="s">
        <v>230</v>
      </c>
      <c r="I10" t="s">
        <v>661</v>
      </c>
      <c r="J10" t="s">
        <v>662</v>
      </c>
      <c r="K10">
        <v>24</v>
      </c>
    </row>
    <row r="11" spans="1:11" x14ac:dyDescent="0.25">
      <c r="A11" s="1">
        <f t="shared" si="0"/>
        <v>3</v>
      </c>
      <c r="B11" s="28">
        <f t="shared" si="1"/>
        <v>10</v>
      </c>
      <c r="C11" t="str">
        <f t="shared" si="2"/>
        <v>00:38:38,41</v>
      </c>
      <c r="H11" t="s">
        <v>201</v>
      </c>
      <c r="I11" t="s">
        <v>659</v>
      </c>
      <c r="J11" t="s">
        <v>660</v>
      </c>
      <c r="K11">
        <v>3</v>
      </c>
    </row>
    <row r="12" spans="1:11" x14ac:dyDescent="0.25">
      <c r="A12" s="1">
        <f t="shared" si="0"/>
        <v>27</v>
      </c>
      <c r="B12" s="28">
        <f t="shared" si="1"/>
        <v>11</v>
      </c>
      <c r="C12" t="str">
        <f t="shared" si="2"/>
        <v>00:38:53,04</v>
      </c>
      <c r="H12" t="s">
        <v>200</v>
      </c>
      <c r="I12" t="s">
        <v>657</v>
      </c>
      <c r="J12" t="s">
        <v>658</v>
      </c>
      <c r="K12">
        <v>27</v>
      </c>
    </row>
    <row r="13" spans="1:11" x14ac:dyDescent="0.25">
      <c r="A13" s="1">
        <f t="shared" si="0"/>
        <v>26</v>
      </c>
      <c r="B13" s="28">
        <f t="shared" si="1"/>
        <v>12</v>
      </c>
      <c r="C13" t="str">
        <f t="shared" si="2"/>
        <v>00:39:28,91</v>
      </c>
      <c r="H13" t="s">
        <v>199</v>
      </c>
      <c r="I13" t="s">
        <v>655</v>
      </c>
      <c r="J13" t="s">
        <v>656</v>
      </c>
      <c r="K13">
        <v>26</v>
      </c>
    </row>
    <row r="14" spans="1:11" x14ac:dyDescent="0.25">
      <c r="A14" s="1">
        <f t="shared" si="0"/>
        <v>7</v>
      </c>
      <c r="B14" s="28">
        <f t="shared" si="1"/>
        <v>13</v>
      </c>
      <c r="C14" t="str">
        <f t="shared" si="2"/>
        <v>00:39:31,61</v>
      </c>
      <c r="H14" t="s">
        <v>198</v>
      </c>
      <c r="I14" t="s">
        <v>653</v>
      </c>
      <c r="J14" t="s">
        <v>654</v>
      </c>
      <c r="K14">
        <v>7</v>
      </c>
    </row>
    <row r="15" spans="1:11" x14ac:dyDescent="0.25">
      <c r="A15" s="1">
        <f t="shared" si="0"/>
        <v>23</v>
      </c>
      <c r="B15" s="28">
        <f t="shared" si="1"/>
        <v>14</v>
      </c>
      <c r="C15" t="str">
        <f t="shared" si="2"/>
        <v>00:39:56,39</v>
      </c>
      <c r="H15" t="s">
        <v>197</v>
      </c>
      <c r="I15" t="s">
        <v>651</v>
      </c>
      <c r="J15" t="s">
        <v>652</v>
      </c>
      <c r="K15">
        <v>23</v>
      </c>
    </row>
    <row r="16" spans="1:11" x14ac:dyDescent="0.25">
      <c r="A16" s="1">
        <f t="shared" si="0"/>
        <v>6</v>
      </c>
      <c r="B16" s="28">
        <f t="shared" si="1"/>
        <v>15</v>
      </c>
      <c r="C16" t="str">
        <f t="shared" si="2"/>
        <v>00:40:02,99</v>
      </c>
      <c r="H16" t="s">
        <v>196</v>
      </c>
      <c r="I16" t="s">
        <v>649</v>
      </c>
      <c r="J16" t="s">
        <v>650</v>
      </c>
      <c r="K16">
        <v>6</v>
      </c>
    </row>
    <row r="17" spans="1:11" x14ac:dyDescent="0.25">
      <c r="A17" s="1">
        <f t="shared" si="0"/>
        <v>31</v>
      </c>
      <c r="B17" s="28">
        <f t="shared" si="1"/>
        <v>16</v>
      </c>
      <c r="C17" t="str">
        <f t="shared" si="2"/>
        <v>00:40:09,08</v>
      </c>
      <c r="H17" t="s">
        <v>195</v>
      </c>
      <c r="I17" t="s">
        <v>647</v>
      </c>
      <c r="J17" t="s">
        <v>648</v>
      </c>
      <c r="K17">
        <v>31</v>
      </c>
    </row>
    <row r="18" spans="1:11" x14ac:dyDescent="0.25">
      <c r="A18" s="1">
        <f t="shared" si="0"/>
        <v>33</v>
      </c>
      <c r="B18" s="28">
        <f t="shared" si="1"/>
        <v>17</v>
      </c>
      <c r="C18" t="str">
        <f t="shared" si="2"/>
        <v>00:42:45,33</v>
      </c>
      <c r="H18" t="s">
        <v>194</v>
      </c>
      <c r="I18" t="s">
        <v>645</v>
      </c>
      <c r="J18" t="s">
        <v>646</v>
      </c>
      <c r="K18">
        <v>33</v>
      </c>
    </row>
    <row r="19" spans="1:11" x14ac:dyDescent="0.25">
      <c r="A19" s="1">
        <f t="shared" si="0"/>
        <v>12</v>
      </c>
      <c r="B19" s="28">
        <f t="shared" si="1"/>
        <v>18</v>
      </c>
      <c r="C19" t="str">
        <f t="shared" si="2"/>
        <v>00:43:04,86</v>
      </c>
      <c r="H19" t="s">
        <v>193</v>
      </c>
      <c r="I19" t="s">
        <v>643</v>
      </c>
      <c r="J19" t="s">
        <v>644</v>
      </c>
      <c r="K19">
        <v>12</v>
      </c>
    </row>
    <row r="20" spans="1:11" x14ac:dyDescent="0.25">
      <c r="A20" s="1">
        <f t="shared" si="0"/>
        <v>14</v>
      </c>
      <c r="B20" s="28">
        <f t="shared" si="1"/>
        <v>19</v>
      </c>
      <c r="C20" t="str">
        <f t="shared" si="2"/>
        <v>00:44:15,45</v>
      </c>
      <c r="H20" t="s">
        <v>192</v>
      </c>
      <c r="I20" t="s">
        <v>641</v>
      </c>
      <c r="J20" t="s">
        <v>642</v>
      </c>
      <c r="K20">
        <v>14</v>
      </c>
    </row>
    <row r="21" spans="1:11" x14ac:dyDescent="0.25">
      <c r="A21" s="1">
        <f t="shared" si="0"/>
        <v>29</v>
      </c>
      <c r="B21" s="28">
        <f t="shared" si="1"/>
        <v>20</v>
      </c>
      <c r="C21" t="str">
        <f t="shared" si="2"/>
        <v>00:44:28,58</v>
      </c>
      <c r="H21" t="s">
        <v>191</v>
      </c>
      <c r="I21" t="s">
        <v>639</v>
      </c>
      <c r="J21" t="s">
        <v>640</v>
      </c>
      <c r="K21">
        <v>29</v>
      </c>
    </row>
    <row r="22" spans="1:11" x14ac:dyDescent="0.25">
      <c r="A22" s="1">
        <f t="shared" si="0"/>
        <v>18</v>
      </c>
      <c r="B22" s="28">
        <f t="shared" si="1"/>
        <v>21</v>
      </c>
      <c r="C22" t="str">
        <f t="shared" si="2"/>
        <v>00:44:32,22</v>
      </c>
      <c r="H22" t="s">
        <v>190</v>
      </c>
      <c r="I22" t="s">
        <v>637</v>
      </c>
      <c r="J22" t="s">
        <v>638</v>
      </c>
      <c r="K22">
        <v>18</v>
      </c>
    </row>
    <row r="23" spans="1:11" x14ac:dyDescent="0.25">
      <c r="A23" s="1">
        <f t="shared" si="0"/>
        <v>19</v>
      </c>
      <c r="B23" s="28">
        <f t="shared" si="1"/>
        <v>22</v>
      </c>
      <c r="C23" t="str">
        <f t="shared" si="2"/>
        <v>00:44:37,48</v>
      </c>
      <c r="H23" t="s">
        <v>189</v>
      </c>
      <c r="I23" t="s">
        <v>635</v>
      </c>
      <c r="J23" t="s">
        <v>636</v>
      </c>
      <c r="K23">
        <v>19</v>
      </c>
    </row>
    <row r="24" spans="1:11" x14ac:dyDescent="0.25">
      <c r="A24" s="1">
        <f t="shared" si="0"/>
        <v>28</v>
      </c>
      <c r="B24" s="28">
        <f t="shared" si="1"/>
        <v>23</v>
      </c>
      <c r="C24" t="str">
        <f t="shared" si="2"/>
        <v>00:44:54,51</v>
      </c>
      <c r="H24" t="s">
        <v>188</v>
      </c>
      <c r="I24" t="s">
        <v>633</v>
      </c>
      <c r="J24" t="s">
        <v>634</v>
      </c>
      <c r="K24">
        <v>28</v>
      </c>
    </row>
    <row r="25" spans="1:11" x14ac:dyDescent="0.25">
      <c r="A25" s="1">
        <f t="shared" si="0"/>
        <v>20</v>
      </c>
      <c r="B25" s="28">
        <f t="shared" si="1"/>
        <v>24</v>
      </c>
      <c r="C25" t="str">
        <f t="shared" si="2"/>
        <v>00:44:58,52</v>
      </c>
      <c r="H25" t="s">
        <v>187</v>
      </c>
      <c r="I25" t="s">
        <v>631</v>
      </c>
      <c r="J25" t="s">
        <v>632</v>
      </c>
      <c r="K25">
        <v>20</v>
      </c>
    </row>
    <row r="26" spans="1:11" x14ac:dyDescent="0.25">
      <c r="A26" s="1">
        <f t="shared" si="0"/>
        <v>1</v>
      </c>
      <c r="B26" s="28">
        <f t="shared" si="1"/>
        <v>25</v>
      </c>
      <c r="C26" t="str">
        <f t="shared" si="2"/>
        <v>00:46:25,01</v>
      </c>
      <c r="H26" t="s">
        <v>186</v>
      </c>
      <c r="I26" t="s">
        <v>629</v>
      </c>
      <c r="J26" t="s">
        <v>630</v>
      </c>
      <c r="K26">
        <v>1</v>
      </c>
    </row>
    <row r="27" spans="1:11" x14ac:dyDescent="0.25">
      <c r="A27" s="1">
        <f t="shared" si="0"/>
        <v>25</v>
      </c>
      <c r="B27" s="28">
        <f t="shared" si="1"/>
        <v>26</v>
      </c>
      <c r="C27" t="str">
        <f t="shared" si="2"/>
        <v>00:46:34,29</v>
      </c>
      <c r="H27" t="s">
        <v>185</v>
      </c>
      <c r="I27" t="s">
        <v>627</v>
      </c>
      <c r="J27" t="s">
        <v>628</v>
      </c>
      <c r="K27">
        <v>25</v>
      </c>
    </row>
    <row r="28" spans="1:11" x14ac:dyDescent="0.25">
      <c r="A28" s="1">
        <f t="shared" si="0"/>
        <v>8</v>
      </c>
      <c r="B28" s="28">
        <f t="shared" si="1"/>
        <v>27</v>
      </c>
      <c r="C28" t="str">
        <f t="shared" si="2"/>
        <v>00:48:12,72</v>
      </c>
      <c r="H28" t="s">
        <v>184</v>
      </c>
      <c r="I28" t="s">
        <v>625</v>
      </c>
      <c r="J28" t="s">
        <v>626</v>
      </c>
      <c r="K28">
        <v>8</v>
      </c>
    </row>
    <row r="29" spans="1:11" x14ac:dyDescent="0.25">
      <c r="A29" s="1">
        <f t="shared" si="0"/>
        <v>2</v>
      </c>
      <c r="B29" s="28">
        <f t="shared" si="1"/>
        <v>28</v>
      </c>
      <c r="C29" t="str">
        <f t="shared" si="2"/>
        <v>00:49:19,37</v>
      </c>
      <c r="H29" t="s">
        <v>183</v>
      </c>
      <c r="I29" t="s">
        <v>623</v>
      </c>
      <c r="J29" t="s">
        <v>624</v>
      </c>
      <c r="K29">
        <v>2</v>
      </c>
    </row>
    <row r="30" spans="1:11" x14ac:dyDescent="0.25">
      <c r="A30" s="1">
        <f t="shared" si="0"/>
        <v>13</v>
      </c>
      <c r="B30" s="28">
        <f t="shared" si="1"/>
        <v>29</v>
      </c>
      <c r="C30" t="str">
        <f t="shared" si="2"/>
        <v>00:49:23,94</v>
      </c>
      <c r="H30" t="s">
        <v>182</v>
      </c>
      <c r="I30" t="s">
        <v>463</v>
      </c>
      <c r="J30" t="s">
        <v>622</v>
      </c>
      <c r="K30">
        <v>13</v>
      </c>
    </row>
    <row r="31" spans="1:11" x14ac:dyDescent="0.25">
      <c r="A31" s="1">
        <f t="shared" si="0"/>
        <v>32</v>
      </c>
      <c r="B31" s="28">
        <f t="shared" si="1"/>
        <v>30</v>
      </c>
      <c r="C31" t="str">
        <f t="shared" si="2"/>
        <v>00:51:59,91</v>
      </c>
      <c r="H31" t="s">
        <v>181</v>
      </c>
      <c r="I31" t="s">
        <v>620</v>
      </c>
      <c r="J31" t="s">
        <v>621</v>
      </c>
      <c r="K31">
        <v>32</v>
      </c>
    </row>
    <row r="32" spans="1:11" x14ac:dyDescent="0.25">
      <c r="A32" s="1">
        <f t="shared" si="0"/>
        <v>11</v>
      </c>
      <c r="B32" s="28">
        <f t="shared" si="1"/>
        <v>31</v>
      </c>
      <c r="C32" t="str">
        <f t="shared" si="2"/>
        <v>00:55:12,74</v>
      </c>
      <c r="H32" t="s">
        <v>180</v>
      </c>
      <c r="I32" t="s">
        <v>618</v>
      </c>
      <c r="J32" t="s">
        <v>619</v>
      </c>
      <c r="K32">
        <v>11</v>
      </c>
    </row>
    <row r="33" spans="1:11" x14ac:dyDescent="0.25">
      <c r="A33" s="1">
        <f t="shared" si="0"/>
        <v>5</v>
      </c>
      <c r="B33" s="28">
        <f t="shared" si="1"/>
        <v>32</v>
      </c>
      <c r="C33" t="str">
        <f t="shared" si="2"/>
        <v>00:55:29,79</v>
      </c>
      <c r="H33" t="s">
        <v>179</v>
      </c>
      <c r="I33" t="s">
        <v>616</v>
      </c>
      <c r="J33" t="s">
        <v>617</v>
      </c>
      <c r="K33">
        <v>5</v>
      </c>
    </row>
    <row r="34" spans="1:11" x14ac:dyDescent="0.25">
      <c r="A34" s="1">
        <f t="shared" si="0"/>
        <v>30</v>
      </c>
      <c r="B34" s="28">
        <f t="shared" si="1"/>
        <v>33</v>
      </c>
      <c r="C34" t="str">
        <f t="shared" si="2"/>
        <v>00:56:30,38</v>
      </c>
      <c r="H34" t="s">
        <v>178</v>
      </c>
      <c r="I34" t="s">
        <v>614</v>
      </c>
      <c r="J34" t="s">
        <v>615</v>
      </c>
      <c r="K34">
        <v>30</v>
      </c>
    </row>
    <row r="35" spans="1:11" x14ac:dyDescent="0.25">
      <c r="A35" s="1">
        <f t="shared" si="0"/>
        <v>16</v>
      </c>
      <c r="B35" s="28">
        <f t="shared" si="1"/>
        <v>34</v>
      </c>
      <c r="C35" t="str">
        <f t="shared" si="2"/>
        <v>00:59:32,92</v>
      </c>
      <c r="H35" t="s">
        <v>177</v>
      </c>
      <c r="I35" t="s">
        <v>612</v>
      </c>
      <c r="J35" t="s">
        <v>613</v>
      </c>
      <c r="K35">
        <v>16</v>
      </c>
    </row>
    <row r="36" spans="1:11" x14ac:dyDescent="0.25">
      <c r="A36" s="1">
        <f t="shared" si="0"/>
        <v>15</v>
      </c>
      <c r="B36" s="28">
        <f t="shared" si="1"/>
        <v>35</v>
      </c>
      <c r="C36" t="str">
        <f t="shared" si="2"/>
        <v>00:59:33,54</v>
      </c>
      <c r="H36" t="s">
        <v>176</v>
      </c>
      <c r="I36" t="s">
        <v>610</v>
      </c>
      <c r="J36" t="s">
        <v>611</v>
      </c>
      <c r="K36">
        <v>15</v>
      </c>
    </row>
    <row r="37" spans="1:11" x14ac:dyDescent="0.25">
      <c r="A37" s="1">
        <f t="shared" ref="A37:A53" si="3">K37</f>
        <v>0</v>
      </c>
      <c r="B37" s="28" t="e">
        <f t="shared" si="1"/>
        <v>#VALUE!</v>
      </c>
      <c r="C37" t="e">
        <f t="shared" si="2"/>
        <v>#VALUE!</v>
      </c>
      <c r="I37"/>
    </row>
    <row r="38" spans="1:11" x14ac:dyDescent="0.25">
      <c r="A38" s="1">
        <f t="shared" si="3"/>
        <v>0</v>
      </c>
      <c r="B38" s="28" t="e">
        <f t="shared" si="1"/>
        <v>#VALUE!</v>
      </c>
      <c r="C38" t="e">
        <f t="shared" si="2"/>
        <v>#VALUE!</v>
      </c>
      <c r="I38"/>
    </row>
    <row r="39" spans="1:11" x14ac:dyDescent="0.25">
      <c r="A39" s="1">
        <f t="shared" si="3"/>
        <v>0</v>
      </c>
      <c r="B39" s="28" t="e">
        <f t="shared" si="1"/>
        <v>#VALUE!</v>
      </c>
      <c r="C39" t="e">
        <f t="shared" si="2"/>
        <v>#VALUE!</v>
      </c>
      <c r="I39"/>
    </row>
    <row r="40" spans="1:11" x14ac:dyDescent="0.25">
      <c r="A40" s="1">
        <f t="shared" si="3"/>
        <v>0</v>
      </c>
      <c r="B40" s="28" t="e">
        <f t="shared" si="1"/>
        <v>#VALUE!</v>
      </c>
      <c r="C40" t="e">
        <f t="shared" si="2"/>
        <v>#VALUE!</v>
      </c>
      <c r="I40"/>
    </row>
    <row r="41" spans="1:11" x14ac:dyDescent="0.25">
      <c r="A41" s="1">
        <f t="shared" si="3"/>
        <v>0</v>
      </c>
      <c r="B41" s="28" t="e">
        <f t="shared" si="1"/>
        <v>#VALUE!</v>
      </c>
      <c r="C41" t="e">
        <f t="shared" si="2"/>
        <v>#VALUE!</v>
      </c>
      <c r="I41"/>
    </row>
    <row r="42" spans="1:11" x14ac:dyDescent="0.25">
      <c r="A42" s="1">
        <f t="shared" si="3"/>
        <v>0</v>
      </c>
      <c r="B42" s="28" t="e">
        <f t="shared" si="1"/>
        <v>#VALUE!</v>
      </c>
      <c r="C42" t="e">
        <f t="shared" si="2"/>
        <v>#VALUE!</v>
      </c>
      <c r="I42"/>
    </row>
    <row r="43" spans="1:11" x14ac:dyDescent="0.25">
      <c r="A43" s="1">
        <f t="shared" si="3"/>
        <v>0</v>
      </c>
      <c r="B43" s="28" t="e">
        <f t="shared" si="1"/>
        <v>#VALUE!</v>
      </c>
      <c r="C43" t="e">
        <f t="shared" si="2"/>
        <v>#VALUE!</v>
      </c>
      <c r="I43"/>
    </row>
    <row r="44" spans="1:11" x14ac:dyDescent="0.25">
      <c r="A44" s="1">
        <f t="shared" si="3"/>
        <v>0</v>
      </c>
      <c r="B44" s="28" t="e">
        <f t="shared" si="1"/>
        <v>#VALUE!</v>
      </c>
      <c r="C44" t="e">
        <f t="shared" si="2"/>
        <v>#VALUE!</v>
      </c>
      <c r="I44"/>
    </row>
    <row r="45" spans="1:11" x14ac:dyDescent="0.25">
      <c r="A45" s="1">
        <f t="shared" si="3"/>
        <v>0</v>
      </c>
      <c r="B45" s="28" t="e">
        <f t="shared" si="1"/>
        <v>#VALUE!</v>
      </c>
      <c r="C45" t="e">
        <f t="shared" si="2"/>
        <v>#VALUE!</v>
      </c>
      <c r="I45"/>
    </row>
    <row r="46" spans="1:11" x14ac:dyDescent="0.25">
      <c r="A46" s="1">
        <f t="shared" si="3"/>
        <v>0</v>
      </c>
      <c r="B46" s="28" t="e">
        <f t="shared" si="1"/>
        <v>#VALUE!</v>
      </c>
      <c r="C46" t="e">
        <f t="shared" si="2"/>
        <v>#VALUE!</v>
      </c>
      <c r="I46"/>
    </row>
    <row r="47" spans="1:11" x14ac:dyDescent="0.25">
      <c r="A47" s="1">
        <f t="shared" si="3"/>
        <v>0</v>
      </c>
      <c r="B47" s="28" t="e">
        <f t="shared" si="1"/>
        <v>#VALUE!</v>
      </c>
      <c r="C47" t="e">
        <f t="shared" si="2"/>
        <v>#VALUE!</v>
      </c>
      <c r="I47"/>
    </row>
    <row r="48" spans="1:11" x14ac:dyDescent="0.25">
      <c r="A48" s="1">
        <f t="shared" si="3"/>
        <v>0</v>
      </c>
      <c r="B48" s="28" t="e">
        <f t="shared" si="1"/>
        <v>#VALUE!</v>
      </c>
      <c r="C48" t="e">
        <f t="shared" si="2"/>
        <v>#VALUE!</v>
      </c>
      <c r="I48"/>
    </row>
    <row r="49" spans="1:9" x14ac:dyDescent="0.25">
      <c r="A49" s="1">
        <f t="shared" si="3"/>
        <v>0</v>
      </c>
      <c r="B49" s="28" t="e">
        <f t="shared" si="1"/>
        <v>#VALUE!</v>
      </c>
      <c r="C49" t="e">
        <f t="shared" si="2"/>
        <v>#VALUE!</v>
      </c>
      <c r="I49"/>
    </row>
    <row r="50" spans="1:9" x14ac:dyDescent="0.25">
      <c r="A50" s="1">
        <f t="shared" si="3"/>
        <v>0</v>
      </c>
      <c r="B50" s="28" t="e">
        <f t="shared" si="1"/>
        <v>#VALUE!</v>
      </c>
      <c r="C50" t="e">
        <f t="shared" si="2"/>
        <v>#VALUE!</v>
      </c>
      <c r="I50"/>
    </row>
    <row r="51" spans="1:9" x14ac:dyDescent="0.25">
      <c r="A51" s="1">
        <f t="shared" si="3"/>
        <v>0</v>
      </c>
      <c r="B51" s="28" t="e">
        <f t="shared" si="1"/>
        <v>#VALUE!</v>
      </c>
      <c r="C51" t="e">
        <f t="shared" si="2"/>
        <v>#VALUE!</v>
      </c>
      <c r="I51"/>
    </row>
    <row r="52" spans="1:9" x14ac:dyDescent="0.25">
      <c r="A52" s="1">
        <f t="shared" si="3"/>
        <v>0</v>
      </c>
      <c r="B52" s="28" t="e">
        <f t="shared" si="1"/>
        <v>#VALUE!</v>
      </c>
      <c r="C52" t="e">
        <f t="shared" si="2"/>
        <v>#VALUE!</v>
      </c>
      <c r="I52"/>
    </row>
    <row r="53" spans="1:9" x14ac:dyDescent="0.25">
      <c r="A53" s="1">
        <f t="shared" si="3"/>
        <v>0</v>
      </c>
      <c r="B53" s="28" t="e">
        <f t="shared" si="1"/>
        <v>#VALUE!</v>
      </c>
      <c r="C53" t="e">
        <f t="shared" si="2"/>
        <v>#VALUE!</v>
      </c>
      <c r="I53"/>
    </row>
    <row r="54" spans="1:9" x14ac:dyDescent="0.25">
      <c r="A54" s="1">
        <f>K54</f>
        <v>0</v>
      </c>
      <c r="B54" s="28" t="e">
        <f t="shared" ref="B54:B56" si="4">VALUE(REPLACE(H54,1,5,""))</f>
        <v>#VALUE!</v>
      </c>
      <c r="C54" t="e">
        <f t="shared" ref="C54:C56" si="5">REPLACE(J54,FIND(".",J54),1,",")</f>
        <v>#VALUE!</v>
      </c>
      <c r="I54"/>
    </row>
    <row r="55" spans="1:9" x14ac:dyDescent="0.25">
      <c r="A55" s="1">
        <f>K55</f>
        <v>0</v>
      </c>
      <c r="B55" s="28" t="e">
        <f t="shared" si="4"/>
        <v>#VALUE!</v>
      </c>
      <c r="C55" t="e">
        <f t="shared" si="5"/>
        <v>#VALUE!</v>
      </c>
      <c r="I55"/>
    </row>
    <row r="56" spans="1:9" x14ac:dyDescent="0.25">
      <c r="A56" s="1">
        <f>K56</f>
        <v>0</v>
      </c>
      <c r="B56" s="28" t="e">
        <f t="shared" si="4"/>
        <v>#VALUE!</v>
      </c>
      <c r="C56" t="e">
        <f t="shared" si="5"/>
        <v>#VALUE!</v>
      </c>
      <c r="I56"/>
    </row>
    <row r="57" spans="1:9" x14ac:dyDescent="0.25">
      <c r="A57" s="1">
        <f t="shared" ref="A57:A65" si="6">K56</f>
        <v>0</v>
      </c>
      <c r="B57" s="28" t="e">
        <f t="shared" ref="B57:B66" si="7">VALUE(REPLACE(H56,1,5,""))</f>
        <v>#VALUE!</v>
      </c>
      <c r="C57" t="e">
        <f t="shared" ref="C57:C66" si="8">REPLACE(J56,FIND(".",J56),1,",")</f>
        <v>#VALUE!</v>
      </c>
      <c r="I57"/>
    </row>
    <row r="58" spans="1:9" x14ac:dyDescent="0.25">
      <c r="A58" s="1">
        <f t="shared" si="6"/>
        <v>0</v>
      </c>
      <c r="B58" s="28" t="e">
        <f t="shared" si="7"/>
        <v>#VALUE!</v>
      </c>
      <c r="C58" t="e">
        <f t="shared" si="8"/>
        <v>#VALUE!</v>
      </c>
      <c r="I58"/>
    </row>
    <row r="59" spans="1:9" x14ac:dyDescent="0.25">
      <c r="A59" s="1">
        <f t="shared" si="6"/>
        <v>0</v>
      </c>
      <c r="B59" s="28" t="e">
        <f t="shared" si="7"/>
        <v>#VALUE!</v>
      </c>
      <c r="C59" t="e">
        <f t="shared" si="8"/>
        <v>#VALUE!</v>
      </c>
      <c r="I59"/>
    </row>
    <row r="60" spans="1:9" x14ac:dyDescent="0.25">
      <c r="A60" s="1">
        <f t="shared" si="6"/>
        <v>0</v>
      </c>
      <c r="B60" s="28" t="e">
        <f t="shared" si="7"/>
        <v>#VALUE!</v>
      </c>
      <c r="C60" t="e">
        <f t="shared" si="8"/>
        <v>#VALUE!</v>
      </c>
      <c r="I60"/>
    </row>
    <row r="61" spans="1:9" x14ac:dyDescent="0.25">
      <c r="A61" s="1">
        <f t="shared" si="6"/>
        <v>0</v>
      </c>
      <c r="B61" s="28" t="e">
        <f t="shared" si="7"/>
        <v>#VALUE!</v>
      </c>
      <c r="C61" t="e">
        <f t="shared" si="8"/>
        <v>#VALUE!</v>
      </c>
      <c r="I61"/>
    </row>
    <row r="62" spans="1:9" x14ac:dyDescent="0.25">
      <c r="A62" s="1">
        <f t="shared" si="6"/>
        <v>0</v>
      </c>
      <c r="B62" s="28" t="e">
        <f t="shared" si="7"/>
        <v>#VALUE!</v>
      </c>
      <c r="C62" t="e">
        <f t="shared" si="8"/>
        <v>#VALUE!</v>
      </c>
      <c r="I62"/>
    </row>
    <row r="63" spans="1:9" x14ac:dyDescent="0.25">
      <c r="A63" s="1">
        <f t="shared" si="6"/>
        <v>0</v>
      </c>
      <c r="B63" s="28" t="e">
        <f t="shared" si="7"/>
        <v>#VALUE!</v>
      </c>
      <c r="C63" t="e">
        <f t="shared" si="8"/>
        <v>#VALUE!</v>
      </c>
      <c r="I63"/>
    </row>
    <row r="64" spans="1:9" x14ac:dyDescent="0.25">
      <c r="A64" s="1">
        <f t="shared" si="6"/>
        <v>0</v>
      </c>
      <c r="B64" s="28" t="e">
        <f t="shared" si="7"/>
        <v>#VALUE!</v>
      </c>
      <c r="C64" t="e">
        <f t="shared" si="8"/>
        <v>#VALUE!</v>
      </c>
      <c r="I64"/>
    </row>
    <row r="65" spans="1:9" x14ac:dyDescent="0.25">
      <c r="A65" s="1">
        <f t="shared" si="6"/>
        <v>0</v>
      </c>
      <c r="B65" s="28" t="e">
        <f t="shared" si="7"/>
        <v>#VALUE!</v>
      </c>
      <c r="C65" t="e">
        <f t="shared" si="8"/>
        <v>#VALUE!</v>
      </c>
      <c r="I65"/>
    </row>
    <row r="66" spans="1:9" x14ac:dyDescent="0.25">
      <c r="A66" s="1">
        <f t="shared" ref="A66:A100" si="9">K65</f>
        <v>0</v>
      </c>
      <c r="B66" s="28" t="e">
        <f t="shared" si="7"/>
        <v>#VALUE!</v>
      </c>
      <c r="C66" t="e">
        <f t="shared" si="8"/>
        <v>#VALUE!</v>
      </c>
      <c r="I66"/>
    </row>
    <row r="67" spans="1:9" x14ac:dyDescent="0.25">
      <c r="A67" s="1">
        <f t="shared" si="9"/>
        <v>0</v>
      </c>
      <c r="B67" s="28" t="e">
        <f t="shared" ref="B67:B100" si="10">VALUE(REPLACE(H66,1,5,""))</f>
        <v>#VALUE!</v>
      </c>
      <c r="C67" t="e">
        <f t="shared" ref="C67:C100" si="11">REPLACE(J66,FIND(".",J66),1,",")</f>
        <v>#VALUE!</v>
      </c>
      <c r="I67"/>
    </row>
    <row r="68" spans="1:9" x14ac:dyDescent="0.25">
      <c r="A68" s="1">
        <f t="shared" si="9"/>
        <v>0</v>
      </c>
      <c r="B68" s="28" t="e">
        <f t="shared" si="10"/>
        <v>#VALUE!</v>
      </c>
      <c r="C68" t="e">
        <f t="shared" si="11"/>
        <v>#VALUE!</v>
      </c>
      <c r="I68"/>
    </row>
    <row r="69" spans="1:9" x14ac:dyDescent="0.25">
      <c r="A69" s="1">
        <f t="shared" si="9"/>
        <v>0</v>
      </c>
      <c r="B69" s="28" t="e">
        <f t="shared" si="10"/>
        <v>#VALUE!</v>
      </c>
      <c r="C69" t="e">
        <f t="shared" si="11"/>
        <v>#VALUE!</v>
      </c>
      <c r="I69"/>
    </row>
    <row r="70" spans="1:9" x14ac:dyDescent="0.25">
      <c r="A70" s="1">
        <f t="shared" si="9"/>
        <v>0</v>
      </c>
      <c r="B70" s="28" t="e">
        <f t="shared" si="10"/>
        <v>#VALUE!</v>
      </c>
      <c r="C70" t="e">
        <f t="shared" si="11"/>
        <v>#VALUE!</v>
      </c>
      <c r="I70"/>
    </row>
    <row r="71" spans="1:9" x14ac:dyDescent="0.25">
      <c r="A71" s="1">
        <f t="shared" si="9"/>
        <v>0</v>
      </c>
      <c r="B71" s="28" t="e">
        <f t="shared" si="10"/>
        <v>#VALUE!</v>
      </c>
      <c r="C71" t="e">
        <f t="shared" si="11"/>
        <v>#VALUE!</v>
      </c>
      <c r="I71"/>
    </row>
    <row r="72" spans="1:9" x14ac:dyDescent="0.25">
      <c r="A72" s="1">
        <f t="shared" si="9"/>
        <v>0</v>
      </c>
      <c r="B72" s="28" t="e">
        <f t="shared" si="10"/>
        <v>#VALUE!</v>
      </c>
      <c r="C72" t="e">
        <f t="shared" si="11"/>
        <v>#VALUE!</v>
      </c>
      <c r="I72"/>
    </row>
    <row r="73" spans="1:9" x14ac:dyDescent="0.25">
      <c r="A73" s="1">
        <f t="shared" si="9"/>
        <v>0</v>
      </c>
      <c r="B73" s="28" t="e">
        <f t="shared" si="10"/>
        <v>#VALUE!</v>
      </c>
      <c r="C73" t="e">
        <f t="shared" si="11"/>
        <v>#VALUE!</v>
      </c>
      <c r="I73"/>
    </row>
    <row r="74" spans="1:9" x14ac:dyDescent="0.25">
      <c r="A74" s="1">
        <f t="shared" si="9"/>
        <v>0</v>
      </c>
      <c r="B74" s="28" t="e">
        <f t="shared" si="10"/>
        <v>#VALUE!</v>
      </c>
      <c r="C74" t="e">
        <f t="shared" si="11"/>
        <v>#VALUE!</v>
      </c>
      <c r="I74"/>
    </row>
    <row r="75" spans="1:9" x14ac:dyDescent="0.25">
      <c r="A75" s="1">
        <f t="shared" si="9"/>
        <v>0</v>
      </c>
      <c r="B75" s="28" t="e">
        <f t="shared" si="10"/>
        <v>#VALUE!</v>
      </c>
      <c r="C75" t="e">
        <f t="shared" si="11"/>
        <v>#VALUE!</v>
      </c>
      <c r="I75"/>
    </row>
    <row r="76" spans="1:9" x14ac:dyDescent="0.25">
      <c r="A76" s="1">
        <f t="shared" si="9"/>
        <v>0</v>
      </c>
      <c r="B76" s="28" t="e">
        <f t="shared" si="10"/>
        <v>#VALUE!</v>
      </c>
      <c r="C76" t="e">
        <f t="shared" si="11"/>
        <v>#VALUE!</v>
      </c>
      <c r="I76"/>
    </row>
    <row r="77" spans="1:9" x14ac:dyDescent="0.25">
      <c r="A77" s="1">
        <f t="shared" si="9"/>
        <v>0</v>
      </c>
      <c r="B77" s="28" t="e">
        <f t="shared" si="10"/>
        <v>#VALUE!</v>
      </c>
      <c r="C77" t="e">
        <f t="shared" si="11"/>
        <v>#VALUE!</v>
      </c>
      <c r="I77"/>
    </row>
    <row r="78" spans="1:9" x14ac:dyDescent="0.25">
      <c r="A78" s="1">
        <f t="shared" si="9"/>
        <v>0</v>
      </c>
      <c r="B78" s="28" t="e">
        <f t="shared" si="10"/>
        <v>#VALUE!</v>
      </c>
      <c r="C78" t="e">
        <f t="shared" si="11"/>
        <v>#VALUE!</v>
      </c>
      <c r="I78"/>
    </row>
    <row r="79" spans="1:9" x14ac:dyDescent="0.25">
      <c r="A79" s="1">
        <f t="shared" si="9"/>
        <v>0</v>
      </c>
      <c r="B79" s="28" t="e">
        <f t="shared" si="10"/>
        <v>#VALUE!</v>
      </c>
      <c r="C79" t="e">
        <f t="shared" si="11"/>
        <v>#VALUE!</v>
      </c>
      <c r="I79"/>
    </row>
    <row r="80" spans="1:9" x14ac:dyDescent="0.25">
      <c r="A80" s="1">
        <f t="shared" si="9"/>
        <v>0</v>
      </c>
      <c r="B80" s="28" t="e">
        <f t="shared" si="10"/>
        <v>#VALUE!</v>
      </c>
      <c r="C80" t="e">
        <f t="shared" si="11"/>
        <v>#VALUE!</v>
      </c>
    </row>
    <row r="81" spans="1:3" x14ac:dyDescent="0.25">
      <c r="A81" s="1">
        <f t="shared" si="9"/>
        <v>0</v>
      </c>
      <c r="B81" s="28" t="e">
        <f t="shared" si="10"/>
        <v>#VALUE!</v>
      </c>
      <c r="C81" t="e">
        <f t="shared" si="11"/>
        <v>#VALUE!</v>
      </c>
    </row>
    <row r="82" spans="1:3" x14ac:dyDescent="0.25">
      <c r="A82" s="1">
        <f t="shared" si="9"/>
        <v>0</v>
      </c>
      <c r="B82" s="28" t="e">
        <f t="shared" si="10"/>
        <v>#VALUE!</v>
      </c>
      <c r="C82" t="e">
        <f t="shared" si="11"/>
        <v>#VALUE!</v>
      </c>
    </row>
    <row r="83" spans="1:3" x14ac:dyDescent="0.25">
      <c r="A83" s="1">
        <f t="shared" si="9"/>
        <v>0</v>
      </c>
      <c r="B83" s="28" t="e">
        <f t="shared" si="10"/>
        <v>#VALUE!</v>
      </c>
      <c r="C83" t="e">
        <f t="shared" si="11"/>
        <v>#VALUE!</v>
      </c>
    </row>
    <row r="84" spans="1:3" x14ac:dyDescent="0.25">
      <c r="A84" s="1">
        <f t="shared" si="9"/>
        <v>0</v>
      </c>
      <c r="B84" s="28" t="e">
        <f t="shared" si="10"/>
        <v>#VALUE!</v>
      </c>
      <c r="C84" t="e">
        <f t="shared" si="11"/>
        <v>#VALUE!</v>
      </c>
    </row>
    <row r="85" spans="1:3" x14ac:dyDescent="0.25">
      <c r="A85" s="1">
        <f t="shared" si="9"/>
        <v>0</v>
      </c>
      <c r="B85" s="28" t="e">
        <f t="shared" si="10"/>
        <v>#VALUE!</v>
      </c>
      <c r="C85" t="e">
        <f t="shared" si="11"/>
        <v>#VALUE!</v>
      </c>
    </row>
    <row r="86" spans="1:3" x14ac:dyDescent="0.25">
      <c r="A86" s="1">
        <f t="shared" si="9"/>
        <v>0</v>
      </c>
      <c r="B86" s="28" t="e">
        <f t="shared" si="10"/>
        <v>#VALUE!</v>
      </c>
      <c r="C86" t="e">
        <f t="shared" si="11"/>
        <v>#VALUE!</v>
      </c>
    </row>
    <row r="87" spans="1:3" x14ac:dyDescent="0.25">
      <c r="A87" s="1">
        <f t="shared" si="9"/>
        <v>0</v>
      </c>
      <c r="B87" s="28" t="e">
        <f t="shared" si="10"/>
        <v>#VALUE!</v>
      </c>
      <c r="C87" t="e">
        <f t="shared" si="11"/>
        <v>#VALUE!</v>
      </c>
    </row>
    <row r="88" spans="1:3" x14ac:dyDescent="0.25">
      <c r="A88" s="1">
        <f t="shared" si="9"/>
        <v>0</v>
      </c>
      <c r="B88" s="28" t="e">
        <f t="shared" si="10"/>
        <v>#VALUE!</v>
      </c>
      <c r="C88" t="e">
        <f t="shared" si="11"/>
        <v>#VALUE!</v>
      </c>
    </row>
    <row r="89" spans="1:3" x14ac:dyDescent="0.25">
      <c r="A89" s="1">
        <f t="shared" si="9"/>
        <v>0</v>
      </c>
      <c r="B89" s="28" t="e">
        <f t="shared" si="10"/>
        <v>#VALUE!</v>
      </c>
      <c r="C89" t="e">
        <f t="shared" si="11"/>
        <v>#VALUE!</v>
      </c>
    </row>
    <row r="90" spans="1:3" x14ac:dyDescent="0.25">
      <c r="A90" s="1">
        <f t="shared" si="9"/>
        <v>0</v>
      </c>
      <c r="B90" s="28" t="e">
        <f t="shared" si="10"/>
        <v>#VALUE!</v>
      </c>
      <c r="C90" t="e">
        <f t="shared" si="11"/>
        <v>#VALUE!</v>
      </c>
    </row>
    <row r="91" spans="1:3" x14ac:dyDescent="0.25">
      <c r="A91" s="1">
        <f t="shared" si="9"/>
        <v>0</v>
      </c>
      <c r="B91" s="28" t="e">
        <f t="shared" si="10"/>
        <v>#VALUE!</v>
      </c>
      <c r="C91" t="e">
        <f t="shared" si="11"/>
        <v>#VALUE!</v>
      </c>
    </row>
    <row r="92" spans="1:3" x14ac:dyDescent="0.25">
      <c r="A92" s="1">
        <f t="shared" si="9"/>
        <v>0</v>
      </c>
      <c r="B92" s="28" t="e">
        <f t="shared" si="10"/>
        <v>#VALUE!</v>
      </c>
      <c r="C92" t="e">
        <f t="shared" si="11"/>
        <v>#VALUE!</v>
      </c>
    </row>
    <row r="93" spans="1:3" x14ac:dyDescent="0.25">
      <c r="A93" s="1">
        <f t="shared" si="9"/>
        <v>0</v>
      </c>
      <c r="B93" s="28" t="e">
        <f t="shared" si="10"/>
        <v>#VALUE!</v>
      </c>
      <c r="C93" t="e">
        <f t="shared" si="11"/>
        <v>#VALUE!</v>
      </c>
    </row>
    <row r="94" spans="1:3" x14ac:dyDescent="0.25">
      <c r="A94" s="1">
        <f t="shared" si="9"/>
        <v>0</v>
      </c>
      <c r="B94" s="28" t="e">
        <f t="shared" si="10"/>
        <v>#VALUE!</v>
      </c>
      <c r="C94" t="e">
        <f t="shared" si="11"/>
        <v>#VALUE!</v>
      </c>
    </row>
    <row r="95" spans="1:3" x14ac:dyDescent="0.25">
      <c r="A95" s="1">
        <f t="shared" si="9"/>
        <v>0</v>
      </c>
      <c r="B95" s="28" t="e">
        <f t="shared" si="10"/>
        <v>#VALUE!</v>
      </c>
      <c r="C95" t="e">
        <f t="shared" si="11"/>
        <v>#VALUE!</v>
      </c>
    </row>
    <row r="96" spans="1:3" x14ac:dyDescent="0.25">
      <c r="A96" s="1">
        <f t="shared" si="9"/>
        <v>0</v>
      </c>
      <c r="B96" s="28" t="e">
        <f t="shared" si="10"/>
        <v>#VALUE!</v>
      </c>
      <c r="C96" t="e">
        <f t="shared" si="11"/>
        <v>#VALUE!</v>
      </c>
    </row>
    <row r="97" spans="1:3" x14ac:dyDescent="0.25">
      <c r="A97" s="1">
        <f t="shared" si="9"/>
        <v>0</v>
      </c>
      <c r="B97" s="28" t="e">
        <f t="shared" si="10"/>
        <v>#VALUE!</v>
      </c>
      <c r="C97" t="e">
        <f t="shared" si="11"/>
        <v>#VALUE!</v>
      </c>
    </row>
    <row r="98" spans="1:3" x14ac:dyDescent="0.25">
      <c r="A98" s="1">
        <f t="shared" si="9"/>
        <v>0</v>
      </c>
      <c r="B98" s="28" t="e">
        <f t="shared" si="10"/>
        <v>#VALUE!</v>
      </c>
      <c r="C98" t="e">
        <f t="shared" si="11"/>
        <v>#VALUE!</v>
      </c>
    </row>
    <row r="99" spans="1:3" x14ac:dyDescent="0.25">
      <c r="A99" s="1">
        <f t="shared" si="9"/>
        <v>0</v>
      </c>
      <c r="B99" s="28" t="e">
        <f t="shared" si="10"/>
        <v>#VALUE!</v>
      </c>
      <c r="C99" t="e">
        <f t="shared" si="11"/>
        <v>#VALUE!</v>
      </c>
    </row>
    <row r="100" spans="1:3" x14ac:dyDescent="0.25">
      <c r="A100" s="1">
        <f t="shared" si="9"/>
        <v>0</v>
      </c>
      <c r="B100" s="28" t="e">
        <f t="shared" si="10"/>
        <v>#VALUE!</v>
      </c>
      <c r="C100" t="e">
        <f t="shared" si="11"/>
        <v>#VALUE!</v>
      </c>
    </row>
  </sheetData>
  <autoFilter ref="H1:K36">
    <sortState ref="H2:K36">
      <sortCondition ref="J1:J36"/>
    </sortState>
  </autoFilter>
  <sortState ref="H2:K43">
    <sortCondition ref="H3"/>
  </sortState>
  <pageMargins left="0.7" right="0.7" top="0.75" bottom="0.75" header="0.3" footer="0.3"/>
  <pageSetup paperSize="9" orientation="portrait" r:id="rId1"/>
  <ignoredErrors>
    <ignoredError sqref="B45:B46 C45:C4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2"/>
  <sheetViews>
    <sheetView zoomScale="80" zoomScaleNormal="80" workbookViewId="0">
      <selection activeCell="M3" sqref="M3"/>
    </sheetView>
  </sheetViews>
  <sheetFormatPr defaultRowHeight="15" x14ac:dyDescent="0.25"/>
  <cols>
    <col min="1" max="1" width="9.140625" style="9"/>
    <col min="2" max="2" width="15.140625" style="9" bestFit="1" customWidth="1"/>
    <col min="3" max="4" width="9.140625" style="9" bestFit="1" customWidth="1"/>
    <col min="5" max="5" width="9.140625" style="9" customWidth="1"/>
    <col min="6" max="6" width="13.140625" style="9" customWidth="1"/>
    <col min="7" max="7" width="17.28515625" style="9" bestFit="1" customWidth="1"/>
    <col min="8" max="11" width="9.140625" style="9" customWidth="1"/>
    <col min="12" max="12" width="9.140625" style="9"/>
    <col min="13" max="13" width="29.42578125" style="9" bestFit="1" customWidth="1"/>
    <col min="14" max="14" width="28.85546875" style="9" bestFit="1" customWidth="1"/>
    <col min="15" max="16384" width="9.140625" style="9"/>
  </cols>
  <sheetData>
    <row r="2" spans="2:15" s="8" customFormat="1" x14ac:dyDescent="0.25">
      <c r="B2" s="8" t="s">
        <v>252</v>
      </c>
      <c r="C2" s="8" t="s">
        <v>254</v>
      </c>
      <c r="D2" s="8" t="s">
        <v>255</v>
      </c>
      <c r="F2" s="8" t="s">
        <v>263</v>
      </c>
      <c r="G2" s="8" t="s">
        <v>264</v>
      </c>
      <c r="M2" s="8" t="s">
        <v>66</v>
      </c>
      <c r="N2" s="8" t="s">
        <v>65</v>
      </c>
    </row>
    <row r="3" spans="2:15" x14ac:dyDescent="0.25">
      <c r="B3" s="9" t="s">
        <v>253</v>
      </c>
      <c r="C3" s="9">
        <v>1985</v>
      </c>
      <c r="D3" s="9">
        <v>1999</v>
      </c>
      <c r="F3" s="27">
        <v>1</v>
      </c>
      <c r="G3" s="9">
        <v>20</v>
      </c>
      <c r="M3" s="9" t="s">
        <v>75</v>
      </c>
      <c r="N3" s="9" t="s">
        <v>74</v>
      </c>
      <c r="O3" s="9">
        <v>20</v>
      </c>
    </row>
    <row r="4" spans="2:15" x14ac:dyDescent="0.25">
      <c r="B4" s="9" t="s">
        <v>257</v>
      </c>
      <c r="C4" s="9">
        <v>1975</v>
      </c>
      <c r="D4" s="9">
        <v>1984</v>
      </c>
      <c r="F4" s="27">
        <v>2</v>
      </c>
      <c r="G4" s="9">
        <v>17</v>
      </c>
      <c r="M4" s="9" t="s">
        <v>76</v>
      </c>
      <c r="N4" s="9" t="s">
        <v>68</v>
      </c>
      <c r="O4" s="9">
        <v>17</v>
      </c>
    </row>
    <row r="5" spans="2:15" x14ac:dyDescent="0.25">
      <c r="B5" s="9" t="s">
        <v>258</v>
      </c>
      <c r="C5" s="9">
        <v>1965</v>
      </c>
      <c r="D5" s="9">
        <v>1974</v>
      </c>
      <c r="F5" s="27">
        <v>3</v>
      </c>
      <c r="G5" s="9">
        <v>14</v>
      </c>
      <c r="M5" s="9" t="s">
        <v>77</v>
      </c>
      <c r="N5" s="9" t="s">
        <v>69</v>
      </c>
      <c r="O5" s="9">
        <v>14</v>
      </c>
    </row>
    <row r="6" spans="2:15" x14ac:dyDescent="0.25">
      <c r="B6" s="9" t="s">
        <v>259</v>
      </c>
      <c r="C6" s="9">
        <v>1955</v>
      </c>
      <c r="D6" s="9">
        <v>1964</v>
      </c>
      <c r="F6" s="27">
        <v>4</v>
      </c>
      <c r="G6" s="9">
        <v>12</v>
      </c>
      <c r="M6" s="9" t="s">
        <v>78</v>
      </c>
      <c r="N6" s="9" t="s">
        <v>70</v>
      </c>
      <c r="O6" s="9">
        <v>12</v>
      </c>
    </row>
    <row r="7" spans="2:15" x14ac:dyDescent="0.25">
      <c r="B7" s="9" t="s">
        <v>260</v>
      </c>
      <c r="C7" s="9">
        <v>1900</v>
      </c>
      <c r="D7" s="9">
        <v>1954</v>
      </c>
      <c r="F7" s="27">
        <v>5</v>
      </c>
      <c r="G7" s="9">
        <v>10</v>
      </c>
      <c r="M7" s="9" t="s">
        <v>79</v>
      </c>
      <c r="N7" s="9" t="s">
        <v>71</v>
      </c>
      <c r="O7" s="9">
        <v>10</v>
      </c>
    </row>
    <row r="8" spans="2:15" x14ac:dyDescent="0.25">
      <c r="B8" s="9" t="s">
        <v>261</v>
      </c>
      <c r="C8" s="9">
        <v>1974</v>
      </c>
      <c r="D8" s="9">
        <v>1999</v>
      </c>
      <c r="F8" s="27">
        <v>6</v>
      </c>
      <c r="G8" s="9">
        <v>9</v>
      </c>
      <c r="M8" s="9" t="s">
        <v>80</v>
      </c>
      <c r="N8" s="9" t="s">
        <v>72</v>
      </c>
      <c r="O8" s="9">
        <v>9</v>
      </c>
    </row>
    <row r="9" spans="2:15" x14ac:dyDescent="0.25">
      <c r="B9" s="9" t="s">
        <v>262</v>
      </c>
      <c r="C9" s="9">
        <v>1900</v>
      </c>
      <c r="D9" s="9">
        <v>1974</v>
      </c>
      <c r="F9" s="27">
        <v>7</v>
      </c>
      <c r="G9" s="9">
        <v>8</v>
      </c>
      <c r="M9" s="9" t="s">
        <v>81</v>
      </c>
      <c r="N9" s="9" t="s">
        <v>73</v>
      </c>
      <c r="O9" s="9">
        <v>8</v>
      </c>
    </row>
    <row r="10" spans="2:15" x14ac:dyDescent="0.25">
      <c r="B10" s="9" t="s">
        <v>256</v>
      </c>
      <c r="C10" s="9">
        <v>2000</v>
      </c>
      <c r="D10" s="9">
        <v>2014</v>
      </c>
      <c r="F10" s="27">
        <v>8</v>
      </c>
      <c r="G10" s="9">
        <v>7</v>
      </c>
      <c r="M10" s="9" t="s">
        <v>82</v>
      </c>
      <c r="O10" s="9">
        <v>7</v>
      </c>
    </row>
    <row r="11" spans="2:15" x14ac:dyDescent="0.25">
      <c r="F11" s="27">
        <v>9</v>
      </c>
      <c r="G11" s="9">
        <v>6</v>
      </c>
      <c r="M11" s="9" t="s">
        <v>83</v>
      </c>
      <c r="O11" s="9">
        <v>6</v>
      </c>
    </row>
    <row r="12" spans="2:15" x14ac:dyDescent="0.25">
      <c r="F12" s="27">
        <v>10</v>
      </c>
      <c r="G12" s="9">
        <v>5</v>
      </c>
      <c r="M12" s="9" t="s">
        <v>84</v>
      </c>
      <c r="O12" s="9">
        <v>5</v>
      </c>
    </row>
    <row r="13" spans="2:15" x14ac:dyDescent="0.25">
      <c r="D13" s="26"/>
      <c r="E13" s="26"/>
      <c r="F13" s="27">
        <v>11</v>
      </c>
      <c r="G13" s="9">
        <v>4</v>
      </c>
      <c r="H13" s="26"/>
      <c r="I13" s="26"/>
      <c r="J13" s="26"/>
      <c r="K13" s="26"/>
      <c r="M13" s="9" t="s">
        <v>87</v>
      </c>
      <c r="O13" s="9">
        <v>4</v>
      </c>
    </row>
    <row r="14" spans="2:15" x14ac:dyDescent="0.25">
      <c r="F14" s="27">
        <v>12</v>
      </c>
      <c r="G14" s="9">
        <v>3</v>
      </c>
      <c r="M14" s="9" t="s">
        <v>86</v>
      </c>
      <c r="O14" s="9">
        <v>3</v>
      </c>
    </row>
    <row r="15" spans="2:15" x14ac:dyDescent="0.25">
      <c r="F15" s="27">
        <v>13</v>
      </c>
      <c r="G15" s="9">
        <v>2</v>
      </c>
      <c r="M15" s="9" t="s">
        <v>85</v>
      </c>
      <c r="O15" s="9">
        <v>2</v>
      </c>
    </row>
    <row r="16" spans="2:15" x14ac:dyDescent="0.25">
      <c r="F16" s="27">
        <v>14</v>
      </c>
      <c r="G16" s="9">
        <v>1</v>
      </c>
      <c r="M16" s="9" t="s">
        <v>67</v>
      </c>
      <c r="O16" s="9">
        <v>1</v>
      </c>
    </row>
    <row r="17" spans="6:15" x14ac:dyDescent="0.25">
      <c r="F17" s="27">
        <v>15</v>
      </c>
      <c r="G17" s="9">
        <v>1</v>
      </c>
      <c r="O17" s="9">
        <v>1</v>
      </c>
    </row>
    <row r="18" spans="6:15" x14ac:dyDescent="0.25">
      <c r="F18" s="27">
        <v>16</v>
      </c>
      <c r="G18" s="9">
        <v>1</v>
      </c>
      <c r="O18" s="9">
        <v>1</v>
      </c>
    </row>
    <row r="19" spans="6:15" x14ac:dyDescent="0.25">
      <c r="F19" s="27">
        <v>17</v>
      </c>
      <c r="G19" s="9">
        <v>1</v>
      </c>
      <c r="O19" s="9">
        <v>1</v>
      </c>
    </row>
    <row r="20" spans="6:15" x14ac:dyDescent="0.25">
      <c r="F20" s="27">
        <v>18</v>
      </c>
      <c r="G20" s="9">
        <v>1</v>
      </c>
      <c r="O20" s="9">
        <v>1</v>
      </c>
    </row>
    <row r="21" spans="6:15" x14ac:dyDescent="0.25">
      <c r="F21" s="27">
        <v>19</v>
      </c>
      <c r="G21" s="9">
        <v>1</v>
      </c>
      <c r="O21" s="9">
        <v>1</v>
      </c>
    </row>
    <row r="22" spans="6:15" x14ac:dyDescent="0.25">
      <c r="F22" s="27">
        <v>20</v>
      </c>
      <c r="G22" s="9">
        <v>1</v>
      </c>
      <c r="O22" s="9">
        <v>1</v>
      </c>
    </row>
    <row r="23" spans="6:15" x14ac:dyDescent="0.25">
      <c r="F23" s="27">
        <v>21</v>
      </c>
      <c r="G23" s="9">
        <v>1</v>
      </c>
      <c r="O23" s="9">
        <v>1</v>
      </c>
    </row>
    <row r="24" spans="6:15" x14ac:dyDescent="0.25">
      <c r="F24" s="27">
        <v>22</v>
      </c>
      <c r="G24" s="9">
        <v>1</v>
      </c>
      <c r="O24" s="9">
        <v>1</v>
      </c>
    </row>
    <row r="25" spans="6:15" x14ac:dyDescent="0.25">
      <c r="F25" s="27">
        <v>23</v>
      </c>
      <c r="G25" s="9">
        <v>1</v>
      </c>
      <c r="O25" s="9">
        <v>1</v>
      </c>
    </row>
    <row r="26" spans="6:15" x14ac:dyDescent="0.25">
      <c r="F26" s="27">
        <v>24</v>
      </c>
      <c r="G26" s="9">
        <v>1</v>
      </c>
      <c r="O26" s="9">
        <v>1</v>
      </c>
    </row>
    <row r="27" spans="6:15" x14ac:dyDescent="0.25">
      <c r="F27" s="27">
        <v>25</v>
      </c>
      <c r="G27" s="9">
        <v>1</v>
      </c>
      <c r="O27" s="9">
        <v>1</v>
      </c>
    </row>
    <row r="28" spans="6:15" x14ac:dyDescent="0.25">
      <c r="F28" s="27">
        <v>26</v>
      </c>
      <c r="G28" s="9">
        <v>1</v>
      </c>
    </row>
    <row r="29" spans="6:15" x14ac:dyDescent="0.25">
      <c r="F29" s="27">
        <v>27</v>
      </c>
      <c r="G29" s="9">
        <v>1</v>
      </c>
    </row>
    <row r="30" spans="6:15" x14ac:dyDescent="0.25">
      <c r="F30" s="27">
        <v>28</v>
      </c>
      <c r="G30" s="9">
        <v>1</v>
      </c>
    </row>
    <row r="31" spans="6:15" x14ac:dyDescent="0.25">
      <c r="F31" s="27">
        <v>29</v>
      </c>
      <c r="G31" s="9">
        <v>1</v>
      </c>
    </row>
    <row r="32" spans="6:15" x14ac:dyDescent="0.25">
      <c r="F32" s="27">
        <v>30</v>
      </c>
      <c r="G32" s="9">
        <v>1</v>
      </c>
    </row>
    <row r="33" spans="6:7" x14ac:dyDescent="0.25">
      <c r="F33" s="27">
        <v>31</v>
      </c>
      <c r="G33" s="9">
        <v>1</v>
      </c>
    </row>
    <row r="34" spans="6:7" x14ac:dyDescent="0.25">
      <c r="F34" s="27">
        <v>32</v>
      </c>
      <c r="G34" s="9">
        <v>1</v>
      </c>
    </row>
    <row r="35" spans="6:7" x14ac:dyDescent="0.25">
      <c r="F35" s="27">
        <v>33</v>
      </c>
      <c r="G35" s="9">
        <v>1</v>
      </c>
    </row>
    <row r="36" spans="6:7" x14ac:dyDescent="0.25">
      <c r="F36" s="27">
        <v>34</v>
      </c>
      <c r="G36" s="9">
        <v>1</v>
      </c>
    </row>
    <row r="37" spans="6:7" x14ac:dyDescent="0.25">
      <c r="F37" s="27">
        <v>35</v>
      </c>
      <c r="G37" s="9">
        <v>1</v>
      </c>
    </row>
    <row r="38" spans="6:7" x14ac:dyDescent="0.25">
      <c r="F38" s="27">
        <v>36</v>
      </c>
      <c r="G38" s="9">
        <v>1</v>
      </c>
    </row>
    <row r="39" spans="6:7" x14ac:dyDescent="0.25">
      <c r="F39" s="27">
        <v>37</v>
      </c>
      <c r="G39" s="9">
        <v>1</v>
      </c>
    </row>
    <row r="40" spans="6:7" x14ac:dyDescent="0.25">
      <c r="F40" s="27">
        <v>38</v>
      </c>
      <c r="G40" s="9">
        <v>1</v>
      </c>
    </row>
    <row r="41" spans="6:7" x14ac:dyDescent="0.25">
      <c r="F41" s="27">
        <v>39</v>
      </c>
      <c r="G41" s="9">
        <v>1</v>
      </c>
    </row>
    <row r="42" spans="6:7" x14ac:dyDescent="0.25">
      <c r="F42" s="27">
        <v>40</v>
      </c>
      <c r="G42" s="9">
        <v>1</v>
      </c>
    </row>
    <row r="43" spans="6:7" x14ac:dyDescent="0.25">
      <c r="F43" s="27">
        <v>41</v>
      </c>
      <c r="G43" s="9">
        <v>1</v>
      </c>
    </row>
    <row r="44" spans="6:7" x14ac:dyDescent="0.25">
      <c r="F44" s="27">
        <v>42</v>
      </c>
      <c r="G44" s="9">
        <v>1</v>
      </c>
    </row>
    <row r="45" spans="6:7" x14ac:dyDescent="0.25">
      <c r="F45" s="27">
        <v>43</v>
      </c>
      <c r="G45" s="9">
        <v>1</v>
      </c>
    </row>
    <row r="46" spans="6:7" x14ac:dyDescent="0.25">
      <c r="F46" s="27">
        <v>44</v>
      </c>
      <c r="G46" s="9">
        <v>1</v>
      </c>
    </row>
    <row r="47" spans="6:7" x14ac:dyDescent="0.25">
      <c r="F47" s="27">
        <v>45</v>
      </c>
      <c r="G47" s="9">
        <v>1</v>
      </c>
    </row>
    <row r="48" spans="6:7" x14ac:dyDescent="0.25">
      <c r="F48" s="27">
        <v>46</v>
      </c>
      <c r="G48" s="9">
        <v>1</v>
      </c>
    </row>
    <row r="49" spans="6:7" x14ac:dyDescent="0.25">
      <c r="F49" s="27">
        <v>47</v>
      </c>
      <c r="G49" s="9">
        <v>1</v>
      </c>
    </row>
    <row r="50" spans="6:7" x14ac:dyDescent="0.25">
      <c r="F50" s="27">
        <v>48</v>
      </c>
      <c r="G50" s="9">
        <v>1</v>
      </c>
    </row>
    <row r="51" spans="6:7" x14ac:dyDescent="0.25">
      <c r="F51" s="27">
        <v>49</v>
      </c>
      <c r="G51" s="9">
        <v>1</v>
      </c>
    </row>
    <row r="52" spans="6:7" x14ac:dyDescent="0.25">
      <c r="F52" s="27">
        <v>50</v>
      </c>
      <c r="G52" s="9">
        <v>1</v>
      </c>
    </row>
    <row r="53" spans="6:7" x14ac:dyDescent="0.25">
      <c r="F53" s="27">
        <v>51</v>
      </c>
      <c r="G53" s="9">
        <v>1</v>
      </c>
    </row>
    <row r="54" spans="6:7" x14ac:dyDescent="0.25">
      <c r="F54" s="27">
        <v>52</v>
      </c>
      <c r="G54" s="9">
        <v>1</v>
      </c>
    </row>
    <row r="55" spans="6:7" x14ac:dyDescent="0.25">
      <c r="F55" s="27">
        <v>53</v>
      </c>
      <c r="G55" s="9">
        <v>1</v>
      </c>
    </row>
    <row r="56" spans="6:7" x14ac:dyDescent="0.25">
      <c r="F56" s="27">
        <v>54</v>
      </c>
      <c r="G56" s="9">
        <v>1</v>
      </c>
    </row>
    <row r="57" spans="6:7" x14ac:dyDescent="0.25">
      <c r="F57" s="27">
        <v>55</v>
      </c>
      <c r="G57" s="9">
        <v>1</v>
      </c>
    </row>
    <row r="58" spans="6:7" x14ac:dyDescent="0.25">
      <c r="F58" s="27">
        <v>56</v>
      </c>
      <c r="G58" s="9">
        <v>1</v>
      </c>
    </row>
    <row r="59" spans="6:7" x14ac:dyDescent="0.25">
      <c r="F59" s="27">
        <v>57</v>
      </c>
      <c r="G59" s="9">
        <v>1</v>
      </c>
    </row>
    <row r="60" spans="6:7" x14ac:dyDescent="0.25">
      <c r="F60" s="27">
        <v>58</v>
      </c>
      <c r="G60" s="9">
        <v>1</v>
      </c>
    </row>
    <row r="61" spans="6:7" x14ac:dyDescent="0.25">
      <c r="F61" s="27">
        <v>59</v>
      </c>
      <c r="G61" s="9">
        <v>1</v>
      </c>
    </row>
    <row r="62" spans="6:7" x14ac:dyDescent="0.25">
      <c r="F62" s="27">
        <v>60</v>
      </c>
      <c r="G62" s="9">
        <v>1</v>
      </c>
    </row>
    <row r="63" spans="6:7" x14ac:dyDescent="0.25">
      <c r="F63" s="27">
        <v>61</v>
      </c>
      <c r="G63" s="9">
        <v>1</v>
      </c>
    </row>
    <row r="64" spans="6:7" x14ac:dyDescent="0.25">
      <c r="F64" s="27">
        <v>62</v>
      </c>
      <c r="G64" s="9">
        <v>1</v>
      </c>
    </row>
    <row r="65" spans="6:7" x14ac:dyDescent="0.25">
      <c r="F65" s="27">
        <v>63</v>
      </c>
      <c r="G65" s="9">
        <v>1</v>
      </c>
    </row>
    <row r="66" spans="6:7" x14ac:dyDescent="0.25">
      <c r="F66" s="27">
        <v>64</v>
      </c>
      <c r="G66" s="9">
        <v>1</v>
      </c>
    </row>
    <row r="67" spans="6:7" x14ac:dyDescent="0.25">
      <c r="F67" s="27">
        <v>65</v>
      </c>
      <c r="G67" s="9">
        <v>1</v>
      </c>
    </row>
    <row r="68" spans="6:7" x14ac:dyDescent="0.25">
      <c r="F68" s="27">
        <v>66</v>
      </c>
      <c r="G68" s="9">
        <v>1</v>
      </c>
    </row>
    <row r="69" spans="6:7" x14ac:dyDescent="0.25">
      <c r="F69" s="27">
        <v>67</v>
      </c>
      <c r="G69" s="9">
        <v>1</v>
      </c>
    </row>
    <row r="70" spans="6:7" x14ac:dyDescent="0.25">
      <c r="F70" s="27">
        <v>68</v>
      </c>
      <c r="G70" s="9">
        <v>1</v>
      </c>
    </row>
    <row r="71" spans="6:7" x14ac:dyDescent="0.25">
      <c r="F71" s="27">
        <v>69</v>
      </c>
      <c r="G71" s="9">
        <v>1</v>
      </c>
    </row>
    <row r="72" spans="6:7" x14ac:dyDescent="0.25">
      <c r="F72" s="27">
        <v>70</v>
      </c>
      <c r="G72" s="9">
        <v>1</v>
      </c>
    </row>
    <row r="73" spans="6:7" x14ac:dyDescent="0.25">
      <c r="F73" s="27">
        <v>71</v>
      </c>
      <c r="G73" s="9">
        <v>1</v>
      </c>
    </row>
    <row r="74" spans="6:7" x14ac:dyDescent="0.25">
      <c r="F74" s="27">
        <v>72</v>
      </c>
      <c r="G74" s="9">
        <v>1</v>
      </c>
    </row>
    <row r="75" spans="6:7" x14ac:dyDescent="0.25">
      <c r="F75" s="27">
        <v>73</v>
      </c>
      <c r="G75" s="9">
        <v>1</v>
      </c>
    </row>
    <row r="76" spans="6:7" x14ac:dyDescent="0.25">
      <c r="F76" s="27">
        <v>74</v>
      </c>
      <c r="G76" s="9">
        <v>1</v>
      </c>
    </row>
    <row r="77" spans="6:7" x14ac:dyDescent="0.25">
      <c r="F77" s="27">
        <v>75</v>
      </c>
      <c r="G77" s="9">
        <v>1</v>
      </c>
    </row>
    <row r="78" spans="6:7" x14ac:dyDescent="0.25">
      <c r="F78" s="27">
        <v>76</v>
      </c>
      <c r="G78" s="9">
        <v>1</v>
      </c>
    </row>
    <row r="79" spans="6:7" x14ac:dyDescent="0.25">
      <c r="F79" s="27">
        <v>77</v>
      </c>
      <c r="G79" s="9">
        <v>1</v>
      </c>
    </row>
    <row r="80" spans="6:7" x14ac:dyDescent="0.25">
      <c r="F80" s="27">
        <v>78</v>
      </c>
      <c r="G80" s="9">
        <v>1</v>
      </c>
    </row>
    <row r="81" spans="6:7" x14ac:dyDescent="0.25">
      <c r="F81" s="27">
        <v>79</v>
      </c>
      <c r="G81" s="9">
        <v>1</v>
      </c>
    </row>
    <row r="82" spans="6:7" x14ac:dyDescent="0.25">
      <c r="F82" s="27">
        <v>80</v>
      </c>
      <c r="G82" s="9">
        <v>1</v>
      </c>
    </row>
    <row r="83" spans="6:7" x14ac:dyDescent="0.25">
      <c r="F83" s="27">
        <v>81</v>
      </c>
      <c r="G83" s="9">
        <v>1</v>
      </c>
    </row>
    <row r="84" spans="6:7" x14ac:dyDescent="0.25">
      <c r="F84" s="27">
        <v>82</v>
      </c>
      <c r="G84" s="9">
        <v>1</v>
      </c>
    </row>
    <row r="85" spans="6:7" x14ac:dyDescent="0.25">
      <c r="F85" s="27">
        <v>83</v>
      </c>
      <c r="G85" s="9">
        <v>1</v>
      </c>
    </row>
    <row r="86" spans="6:7" x14ac:dyDescent="0.25">
      <c r="F86" s="27">
        <v>84</v>
      </c>
      <c r="G86" s="9">
        <v>1</v>
      </c>
    </row>
    <row r="87" spans="6:7" x14ac:dyDescent="0.25">
      <c r="F87" s="27">
        <v>85</v>
      </c>
      <c r="G87" s="9">
        <v>1</v>
      </c>
    </row>
    <row r="88" spans="6:7" x14ac:dyDescent="0.25">
      <c r="F88" s="27">
        <v>86</v>
      </c>
      <c r="G88" s="9">
        <v>1</v>
      </c>
    </row>
    <row r="89" spans="6:7" x14ac:dyDescent="0.25">
      <c r="F89" s="27">
        <v>87</v>
      </c>
      <c r="G89" s="9">
        <v>1</v>
      </c>
    </row>
    <row r="90" spans="6:7" x14ac:dyDescent="0.25">
      <c r="F90" s="27">
        <v>88</v>
      </c>
      <c r="G90" s="9">
        <v>1</v>
      </c>
    </row>
    <row r="91" spans="6:7" x14ac:dyDescent="0.25">
      <c r="F91" s="27">
        <v>89</v>
      </c>
      <c r="G91" s="9">
        <v>1</v>
      </c>
    </row>
    <row r="92" spans="6:7" x14ac:dyDescent="0.25">
      <c r="F92" s="27">
        <v>90</v>
      </c>
      <c r="G92" s="9">
        <v>1</v>
      </c>
    </row>
    <row r="93" spans="6:7" x14ac:dyDescent="0.25">
      <c r="F93" s="27">
        <v>91</v>
      </c>
      <c r="G93" s="9">
        <v>1</v>
      </c>
    </row>
    <row r="94" spans="6:7" x14ac:dyDescent="0.25">
      <c r="F94" s="27">
        <v>92</v>
      </c>
      <c r="G94" s="9">
        <v>1</v>
      </c>
    </row>
    <row r="95" spans="6:7" x14ac:dyDescent="0.25">
      <c r="F95" s="27">
        <v>93</v>
      </c>
      <c r="G95" s="9">
        <v>1</v>
      </c>
    </row>
    <row r="96" spans="6:7" x14ac:dyDescent="0.25">
      <c r="F96" s="27">
        <v>94</v>
      </c>
      <c r="G96" s="9">
        <v>1</v>
      </c>
    </row>
    <row r="97" spans="6:7" x14ac:dyDescent="0.25">
      <c r="F97" s="27">
        <v>95</v>
      </c>
      <c r="G97" s="9">
        <v>1</v>
      </c>
    </row>
    <row r="98" spans="6:7" x14ac:dyDescent="0.25">
      <c r="F98" s="27">
        <v>96</v>
      </c>
      <c r="G98" s="9">
        <v>1</v>
      </c>
    </row>
    <row r="99" spans="6:7" x14ac:dyDescent="0.25">
      <c r="F99" s="27">
        <v>97</v>
      </c>
      <c r="G99" s="9">
        <v>1</v>
      </c>
    </row>
    <row r="100" spans="6:7" x14ac:dyDescent="0.25">
      <c r="F100" s="27">
        <v>98</v>
      </c>
      <c r="G100" s="9">
        <v>1</v>
      </c>
    </row>
    <row r="101" spans="6:7" x14ac:dyDescent="0.25">
      <c r="F101" s="27">
        <v>99</v>
      </c>
      <c r="G101" s="9">
        <v>1</v>
      </c>
    </row>
    <row r="102" spans="6:7" x14ac:dyDescent="0.25">
      <c r="F102" s="27">
        <v>100</v>
      </c>
      <c r="G102" s="9">
        <v>1</v>
      </c>
    </row>
  </sheetData>
  <dataConsolidate/>
  <pageMargins left="0" right="0" top="0.39370078740157483" bottom="0.39370078740157483" header="0.31496062992125984" footer="0.31496062992125984"/>
  <pageSetup paperSize="9" scale="8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opLeftCell="A31" workbookViewId="0">
      <selection activeCell="G49" sqref="G49"/>
    </sheetView>
  </sheetViews>
  <sheetFormatPr defaultRowHeight="15" x14ac:dyDescent="0.25"/>
  <cols>
    <col min="1" max="1" width="7.42578125" bestFit="1" customWidth="1"/>
    <col min="2" max="3" width="10.7109375" bestFit="1" customWidth="1"/>
  </cols>
  <sheetData>
    <row r="2" spans="1:10" x14ac:dyDescent="0.25">
      <c r="A2" t="s">
        <v>238</v>
      </c>
      <c r="B2" t="s">
        <v>489</v>
      </c>
      <c r="C2" t="s">
        <v>489</v>
      </c>
      <c r="J2">
        <v>19</v>
      </c>
    </row>
    <row r="3" spans="1:10" x14ac:dyDescent="0.25">
      <c r="A3" t="s">
        <v>237</v>
      </c>
      <c r="B3" t="s">
        <v>487</v>
      </c>
      <c r="C3" t="s">
        <v>488</v>
      </c>
      <c r="J3">
        <v>1</v>
      </c>
    </row>
    <row r="4" spans="1:10" x14ac:dyDescent="0.25">
      <c r="A4" t="s">
        <v>236</v>
      </c>
      <c r="B4" t="s">
        <v>485</v>
      </c>
      <c r="C4" t="s">
        <v>486</v>
      </c>
      <c r="J4">
        <v>24</v>
      </c>
    </row>
    <row r="5" spans="1:10" x14ac:dyDescent="0.25">
      <c r="A5" t="s">
        <v>235</v>
      </c>
      <c r="B5" t="s">
        <v>483</v>
      </c>
      <c r="C5" t="s">
        <v>484</v>
      </c>
      <c r="J5">
        <v>42</v>
      </c>
    </row>
    <row r="6" spans="1:10" x14ac:dyDescent="0.25">
      <c r="A6" t="s">
        <v>234</v>
      </c>
      <c r="B6" t="s">
        <v>481</v>
      </c>
      <c r="C6" t="s">
        <v>482</v>
      </c>
      <c r="J6">
        <v>26</v>
      </c>
    </row>
    <row r="7" spans="1:10" x14ac:dyDescent="0.25">
      <c r="A7" t="s">
        <v>233</v>
      </c>
      <c r="B7" t="s">
        <v>479</v>
      </c>
      <c r="C7" t="s">
        <v>480</v>
      </c>
      <c r="J7">
        <v>2</v>
      </c>
    </row>
    <row r="8" spans="1:10" x14ac:dyDescent="0.25">
      <c r="A8" t="s">
        <v>232</v>
      </c>
      <c r="B8" t="s">
        <v>477</v>
      </c>
      <c r="C8" t="s">
        <v>478</v>
      </c>
      <c r="J8">
        <v>10</v>
      </c>
    </row>
    <row r="9" spans="1:10" x14ac:dyDescent="0.25">
      <c r="A9" t="s">
        <v>231</v>
      </c>
      <c r="B9" t="s">
        <v>475</v>
      </c>
      <c r="C9" t="s">
        <v>476</v>
      </c>
      <c r="J9">
        <v>30</v>
      </c>
    </row>
    <row r="10" spans="1:10" x14ac:dyDescent="0.25">
      <c r="A10" t="s">
        <v>230</v>
      </c>
      <c r="B10" t="s">
        <v>473</v>
      </c>
      <c r="C10" t="s">
        <v>474</v>
      </c>
      <c r="J10">
        <v>31</v>
      </c>
    </row>
    <row r="11" spans="1:10" x14ac:dyDescent="0.25">
      <c r="A11" t="s">
        <v>201</v>
      </c>
      <c r="B11" t="s">
        <v>471</v>
      </c>
      <c r="C11" t="s">
        <v>472</v>
      </c>
      <c r="J11">
        <v>38</v>
      </c>
    </row>
    <row r="12" spans="1:10" x14ac:dyDescent="0.25">
      <c r="A12" t="s">
        <v>200</v>
      </c>
      <c r="B12" t="s">
        <v>469</v>
      </c>
      <c r="C12" t="s">
        <v>470</v>
      </c>
      <c r="J12">
        <v>33</v>
      </c>
    </row>
    <row r="13" spans="1:10" x14ac:dyDescent="0.25">
      <c r="A13" t="s">
        <v>199</v>
      </c>
      <c r="B13" t="s">
        <v>467</v>
      </c>
      <c r="C13" t="s">
        <v>468</v>
      </c>
      <c r="J13">
        <v>34</v>
      </c>
    </row>
    <row r="14" spans="1:10" x14ac:dyDescent="0.25">
      <c r="A14" t="s">
        <v>198</v>
      </c>
      <c r="B14" t="s">
        <v>465</v>
      </c>
      <c r="C14" t="s">
        <v>466</v>
      </c>
      <c r="J14">
        <v>18</v>
      </c>
    </row>
    <row r="15" spans="1:10" x14ac:dyDescent="0.25">
      <c r="A15" t="s">
        <v>197</v>
      </c>
      <c r="B15" t="s">
        <v>463</v>
      </c>
      <c r="C15" t="s">
        <v>464</v>
      </c>
      <c r="J15">
        <v>13</v>
      </c>
    </row>
    <row r="16" spans="1:10" x14ac:dyDescent="0.25">
      <c r="A16" t="s">
        <v>196</v>
      </c>
      <c r="B16" t="s">
        <v>461</v>
      </c>
      <c r="C16" t="s">
        <v>462</v>
      </c>
      <c r="J16">
        <v>12</v>
      </c>
    </row>
    <row r="17" spans="1:10" x14ac:dyDescent="0.25">
      <c r="A17" t="s">
        <v>195</v>
      </c>
      <c r="B17" t="s">
        <v>459</v>
      </c>
      <c r="C17" t="s">
        <v>460</v>
      </c>
      <c r="J17">
        <v>39</v>
      </c>
    </row>
    <row r="18" spans="1:10" x14ac:dyDescent="0.25">
      <c r="A18" t="s">
        <v>194</v>
      </c>
      <c r="B18" t="s">
        <v>457</v>
      </c>
      <c r="C18" t="s">
        <v>458</v>
      </c>
      <c r="J18">
        <v>44</v>
      </c>
    </row>
    <row r="19" spans="1:10" x14ac:dyDescent="0.25">
      <c r="A19" t="s">
        <v>193</v>
      </c>
      <c r="B19" t="s">
        <v>455</v>
      </c>
      <c r="C19" t="s">
        <v>456</v>
      </c>
      <c r="J19">
        <v>4</v>
      </c>
    </row>
    <row r="20" spans="1:10" x14ac:dyDescent="0.25">
      <c r="A20" t="s">
        <v>192</v>
      </c>
      <c r="B20" t="s">
        <v>453</v>
      </c>
      <c r="C20" t="s">
        <v>454</v>
      </c>
      <c r="J20">
        <v>14</v>
      </c>
    </row>
    <row r="21" spans="1:10" x14ac:dyDescent="0.25">
      <c r="A21" t="s">
        <v>191</v>
      </c>
      <c r="B21" t="s">
        <v>451</v>
      </c>
      <c r="C21" t="s">
        <v>452</v>
      </c>
      <c r="J21">
        <v>23</v>
      </c>
    </row>
    <row r="22" spans="1:10" x14ac:dyDescent="0.25">
      <c r="A22" t="s">
        <v>190</v>
      </c>
      <c r="B22" t="s">
        <v>449</v>
      </c>
      <c r="C22" t="s">
        <v>450</v>
      </c>
      <c r="J22">
        <v>29</v>
      </c>
    </row>
    <row r="23" spans="1:10" x14ac:dyDescent="0.25">
      <c r="A23" t="s">
        <v>189</v>
      </c>
      <c r="B23" t="s">
        <v>447</v>
      </c>
      <c r="C23" t="s">
        <v>448</v>
      </c>
      <c r="J23">
        <v>36</v>
      </c>
    </row>
    <row r="24" spans="1:10" x14ac:dyDescent="0.25">
      <c r="A24" t="s">
        <v>188</v>
      </c>
      <c r="B24" t="s">
        <v>445</v>
      </c>
      <c r="C24" t="s">
        <v>446</v>
      </c>
      <c r="J24">
        <v>16</v>
      </c>
    </row>
    <row r="25" spans="1:10" x14ac:dyDescent="0.25">
      <c r="A25" t="s">
        <v>187</v>
      </c>
      <c r="B25" t="s">
        <v>443</v>
      </c>
      <c r="C25" t="s">
        <v>444</v>
      </c>
      <c r="J25">
        <v>37</v>
      </c>
    </row>
    <row r="26" spans="1:10" x14ac:dyDescent="0.25">
      <c r="A26" t="s">
        <v>186</v>
      </c>
      <c r="B26" t="s">
        <v>441</v>
      </c>
      <c r="C26" t="s">
        <v>442</v>
      </c>
      <c r="J26">
        <v>17</v>
      </c>
    </row>
    <row r="27" spans="1:10" x14ac:dyDescent="0.25">
      <c r="A27" t="s">
        <v>185</v>
      </c>
      <c r="B27" t="s">
        <v>439</v>
      </c>
      <c r="C27" t="s">
        <v>440</v>
      </c>
      <c r="J27">
        <v>35</v>
      </c>
    </row>
    <row r="28" spans="1:10" x14ac:dyDescent="0.25">
      <c r="A28" t="s">
        <v>184</v>
      </c>
      <c r="B28" t="s">
        <v>437</v>
      </c>
      <c r="C28" t="s">
        <v>438</v>
      </c>
      <c r="J28">
        <v>5</v>
      </c>
    </row>
    <row r="29" spans="1:10" x14ac:dyDescent="0.25">
      <c r="A29" t="s">
        <v>183</v>
      </c>
      <c r="B29" t="s">
        <v>435</v>
      </c>
      <c r="C29" t="s">
        <v>436</v>
      </c>
      <c r="J29">
        <v>11</v>
      </c>
    </row>
    <row r="30" spans="1:10" x14ac:dyDescent="0.25">
      <c r="A30" t="s">
        <v>182</v>
      </c>
      <c r="B30" t="s">
        <v>433</v>
      </c>
      <c r="C30" t="s">
        <v>434</v>
      </c>
      <c r="J30">
        <v>9</v>
      </c>
    </row>
    <row r="31" spans="1:10" x14ac:dyDescent="0.25">
      <c r="A31" t="s">
        <v>181</v>
      </c>
      <c r="B31" t="s">
        <v>431</v>
      </c>
      <c r="C31" t="s">
        <v>432</v>
      </c>
      <c r="J31">
        <v>7</v>
      </c>
    </row>
    <row r="32" spans="1:10" x14ac:dyDescent="0.25">
      <c r="A32" t="s">
        <v>180</v>
      </c>
      <c r="B32" t="s">
        <v>429</v>
      </c>
      <c r="C32" t="s">
        <v>430</v>
      </c>
      <c r="J32">
        <v>20</v>
      </c>
    </row>
    <row r="33" spans="1:10" x14ac:dyDescent="0.25">
      <c r="A33" t="s">
        <v>179</v>
      </c>
      <c r="B33" t="s">
        <v>427</v>
      </c>
      <c r="C33" t="s">
        <v>428</v>
      </c>
      <c r="J33">
        <v>43</v>
      </c>
    </row>
    <row r="34" spans="1:10" x14ac:dyDescent="0.25">
      <c r="A34" t="s">
        <v>178</v>
      </c>
      <c r="B34" t="s">
        <v>425</v>
      </c>
      <c r="C34" t="s">
        <v>426</v>
      </c>
      <c r="J34">
        <v>41</v>
      </c>
    </row>
    <row r="35" spans="1:10" x14ac:dyDescent="0.25">
      <c r="A35" t="s">
        <v>177</v>
      </c>
      <c r="B35" t="s">
        <v>423</v>
      </c>
      <c r="C35" t="s">
        <v>424</v>
      </c>
      <c r="J35">
        <v>6</v>
      </c>
    </row>
    <row r="36" spans="1:10" x14ac:dyDescent="0.25">
      <c r="A36" t="s">
        <v>176</v>
      </c>
      <c r="B36" t="s">
        <v>421</v>
      </c>
      <c r="C36" t="s">
        <v>422</v>
      </c>
      <c r="J36">
        <v>21</v>
      </c>
    </row>
    <row r="37" spans="1:10" x14ac:dyDescent="0.25">
      <c r="A37" t="s">
        <v>175</v>
      </c>
      <c r="B37" t="s">
        <v>419</v>
      </c>
      <c r="C37" t="s">
        <v>420</v>
      </c>
      <c r="J37">
        <v>32</v>
      </c>
    </row>
    <row r="38" spans="1:10" x14ac:dyDescent="0.25">
      <c r="A38" t="s">
        <v>174</v>
      </c>
      <c r="B38" t="s">
        <v>417</v>
      </c>
      <c r="C38" t="s">
        <v>418</v>
      </c>
      <c r="J38">
        <v>28</v>
      </c>
    </row>
    <row r="39" spans="1:10" x14ac:dyDescent="0.25">
      <c r="A39" t="s">
        <v>216</v>
      </c>
      <c r="B39" t="s">
        <v>415</v>
      </c>
      <c r="C39" t="s">
        <v>416</v>
      </c>
      <c r="J39">
        <v>8</v>
      </c>
    </row>
    <row r="40" spans="1:10" x14ac:dyDescent="0.25">
      <c r="A40" t="s">
        <v>215</v>
      </c>
      <c r="B40" t="s">
        <v>413</v>
      </c>
      <c r="C40" t="s">
        <v>414</v>
      </c>
      <c r="J40">
        <v>22</v>
      </c>
    </row>
    <row r="41" spans="1:10" x14ac:dyDescent="0.25">
      <c r="A41" t="s">
        <v>214</v>
      </c>
      <c r="B41" t="s">
        <v>411</v>
      </c>
      <c r="C41" t="s">
        <v>412</v>
      </c>
      <c r="J41">
        <v>40</v>
      </c>
    </row>
    <row r="42" spans="1:10" x14ac:dyDescent="0.25">
      <c r="A42" t="s">
        <v>213</v>
      </c>
      <c r="B42" t="s">
        <v>409</v>
      </c>
      <c r="C42" t="s">
        <v>410</v>
      </c>
      <c r="J42">
        <v>21</v>
      </c>
    </row>
    <row r="43" spans="1:10" x14ac:dyDescent="0.25">
      <c r="A43" t="s">
        <v>212</v>
      </c>
      <c r="B43" t="s">
        <v>407</v>
      </c>
      <c r="C43" t="s">
        <v>408</v>
      </c>
      <c r="J43">
        <v>3</v>
      </c>
    </row>
    <row r="44" spans="1:10" x14ac:dyDescent="0.25">
      <c r="A44" t="s">
        <v>292</v>
      </c>
      <c r="B44" t="s">
        <v>405</v>
      </c>
      <c r="C44" t="s">
        <v>406</v>
      </c>
      <c r="J44">
        <v>15</v>
      </c>
    </row>
    <row r="45" spans="1:10" x14ac:dyDescent="0.25">
      <c r="A45" t="s">
        <v>309</v>
      </c>
      <c r="C45" t="s">
        <v>490</v>
      </c>
      <c r="J45">
        <v>25</v>
      </c>
    </row>
  </sheetData>
  <autoFilter ref="A1:G1">
    <sortState ref="A2:G44">
      <sortCondition ref="C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zoomScale="80" zoomScaleNormal="80" workbookViewId="0">
      <pane ySplit="3" topLeftCell="A4" activePane="bottomLeft" state="frozen"/>
      <selection pane="bottomLeft" activeCell="C22" sqref="C22"/>
    </sheetView>
  </sheetViews>
  <sheetFormatPr defaultRowHeight="15" x14ac:dyDescent="0.25"/>
  <cols>
    <col min="1" max="1" width="15.85546875" style="1" customWidth="1"/>
    <col min="2" max="2" width="17" style="19" customWidth="1"/>
    <col min="3" max="3" width="15.42578125" style="19" customWidth="1"/>
    <col min="4" max="4" width="14.42578125" style="7" hidden="1" customWidth="1"/>
    <col min="5" max="5" width="22" hidden="1" customWidth="1"/>
    <col min="6" max="6" width="32.85546875" customWidth="1"/>
    <col min="7" max="7" width="34.28515625" bestFit="1" customWidth="1"/>
    <col min="8" max="8" width="8.42578125" style="1" customWidth="1"/>
    <col min="9" max="9" width="10.140625" bestFit="1" customWidth="1"/>
    <col min="10" max="10" width="13.7109375" style="12" customWidth="1"/>
    <col min="11" max="11" width="18.28515625" style="4" customWidth="1"/>
    <col min="12" max="12" width="22.57031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7" max="27" width="11.42578125" bestFit="1" customWidth="1"/>
  </cols>
  <sheetData>
    <row r="1" spans="1:27" ht="24" thickBot="1" x14ac:dyDescent="0.4">
      <c r="A1" s="65" t="s">
        <v>505</v>
      </c>
      <c r="B1" s="66"/>
      <c r="C1" s="66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7" x14ac:dyDescent="0.25">
      <c r="A2"/>
      <c r="B2"/>
      <c r="C2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7" s="15" customFormat="1" ht="39.75" customHeight="1" x14ac:dyDescent="0.25">
      <c r="A3" s="11" t="s">
        <v>0</v>
      </c>
      <c r="B3" s="40" t="s">
        <v>18</v>
      </c>
      <c r="C3" s="40" t="s">
        <v>19</v>
      </c>
      <c r="D3" s="41" t="s">
        <v>1</v>
      </c>
      <c r="E3" s="11" t="s">
        <v>2</v>
      </c>
      <c r="F3" s="11" t="s">
        <v>556</v>
      </c>
      <c r="G3" s="11" t="s">
        <v>14</v>
      </c>
      <c r="H3" s="11" t="s">
        <v>3</v>
      </c>
      <c r="I3" s="11" t="s">
        <v>4</v>
      </c>
      <c r="J3" s="42" t="s">
        <v>13</v>
      </c>
      <c r="K3" s="43" t="s">
        <v>142</v>
      </c>
      <c r="L3" s="44" t="s">
        <v>15</v>
      </c>
      <c r="M3" s="31" t="s">
        <v>16</v>
      </c>
      <c r="N3" s="31" t="s">
        <v>20</v>
      </c>
      <c r="O3" s="31" t="s">
        <v>33</v>
      </c>
      <c r="P3" s="31" t="s">
        <v>32</v>
      </c>
      <c r="Q3" s="31" t="s">
        <v>31</v>
      </c>
      <c r="R3" s="31" t="s">
        <v>34</v>
      </c>
      <c r="S3" s="31" t="s">
        <v>35</v>
      </c>
      <c r="T3" s="31" t="s">
        <v>47</v>
      </c>
      <c r="U3" s="31" t="s">
        <v>56</v>
      </c>
      <c r="V3" s="31" t="s">
        <v>64</v>
      </c>
      <c r="W3" s="32" t="s">
        <v>17</v>
      </c>
      <c r="Z3" s="11">
        <v>8.8000000000000007</v>
      </c>
      <c r="AA3" s="50" t="s">
        <v>506</v>
      </c>
    </row>
    <row r="4" spans="1:27" s="2" customFormat="1" x14ac:dyDescent="0.25">
      <c r="A4" s="33">
        <v>10</v>
      </c>
      <c r="B4" s="34">
        <v>1</v>
      </c>
      <c r="C4" s="34">
        <v>1</v>
      </c>
      <c r="D4" s="6" t="s">
        <v>6</v>
      </c>
      <c r="E4" s="6" t="s">
        <v>126</v>
      </c>
      <c r="F4" s="52" t="s">
        <v>557</v>
      </c>
      <c r="G4" s="6" t="s">
        <v>127</v>
      </c>
      <c r="H4" s="35">
        <v>1982</v>
      </c>
      <c r="I4" s="36" t="s">
        <v>257</v>
      </c>
      <c r="J4" s="37" t="s">
        <v>506</v>
      </c>
      <c r="K4" s="37">
        <v>2.8076467803030297E-3</v>
      </c>
      <c r="L4" s="37"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30">
        <f>SUM(M4:V4)</f>
        <v>0</v>
      </c>
    </row>
    <row r="5" spans="1:27" s="2" customFormat="1" x14ac:dyDescent="0.25">
      <c r="A5" s="3">
        <v>1</v>
      </c>
      <c r="B5" s="22">
        <v>2</v>
      </c>
      <c r="C5" s="22">
        <v>1</v>
      </c>
      <c r="D5" s="5" t="s">
        <v>93</v>
      </c>
      <c r="E5" s="5" t="s">
        <v>134</v>
      </c>
      <c r="F5" s="5" t="s">
        <v>558</v>
      </c>
      <c r="G5" s="5" t="s">
        <v>23</v>
      </c>
      <c r="H5" s="3">
        <v>1986</v>
      </c>
      <c r="I5" s="29" t="s">
        <v>253</v>
      </c>
      <c r="J5" s="21" t="s">
        <v>507</v>
      </c>
      <c r="K5" s="21">
        <v>2.8111584595959592E-3</v>
      </c>
      <c r="L5" s="21">
        <v>3.090277777778247E-5</v>
      </c>
      <c r="M5" s="22"/>
      <c r="N5" s="3"/>
      <c r="O5" s="3"/>
      <c r="P5" s="3"/>
      <c r="Q5" s="3"/>
      <c r="R5" s="3"/>
      <c r="S5" s="3"/>
      <c r="T5" s="3"/>
      <c r="U5" s="3"/>
      <c r="V5" s="3"/>
      <c r="W5" s="30">
        <f>SUM(M5:V5)</f>
        <v>0</v>
      </c>
    </row>
    <row r="6" spans="1:27" s="2" customFormat="1" x14ac:dyDescent="0.25">
      <c r="A6" s="3">
        <v>3</v>
      </c>
      <c r="B6" s="22">
        <v>3</v>
      </c>
      <c r="C6" s="22">
        <v>2</v>
      </c>
      <c r="D6" s="5" t="s">
        <v>49</v>
      </c>
      <c r="E6" s="5" t="s">
        <v>89</v>
      </c>
      <c r="F6" s="5" t="s">
        <v>559</v>
      </c>
      <c r="G6" s="5" t="s">
        <v>88</v>
      </c>
      <c r="H6" s="3">
        <v>1992</v>
      </c>
      <c r="I6" s="29" t="s">
        <v>253</v>
      </c>
      <c r="J6" s="21" t="s">
        <v>508</v>
      </c>
      <c r="K6" s="21">
        <v>2.9534801136363634E-3</v>
      </c>
      <c r="L6" s="21">
        <v>1.2833333333333377E-3</v>
      </c>
      <c r="M6" s="22"/>
      <c r="N6" s="49"/>
      <c r="O6" s="49"/>
      <c r="P6" s="49"/>
      <c r="Q6" s="49"/>
      <c r="R6" s="49"/>
      <c r="S6" s="49"/>
      <c r="T6" s="49"/>
      <c r="U6" s="49"/>
      <c r="V6" s="49"/>
      <c r="W6" s="30">
        <f>SUM(M6:V6)</f>
        <v>0</v>
      </c>
    </row>
    <row r="7" spans="1:27" s="2" customFormat="1" x14ac:dyDescent="0.25">
      <c r="A7" s="51">
        <v>26</v>
      </c>
      <c r="B7" s="22">
        <v>4</v>
      </c>
      <c r="C7" s="22">
        <v>2</v>
      </c>
      <c r="D7" s="5" t="s">
        <v>132</v>
      </c>
      <c r="E7" s="5" t="s">
        <v>273</v>
      </c>
      <c r="F7" s="5" t="s">
        <v>560</v>
      </c>
      <c r="G7" s="5" t="s">
        <v>274</v>
      </c>
      <c r="H7" s="3">
        <v>1981</v>
      </c>
      <c r="I7" s="29" t="s">
        <v>257</v>
      </c>
      <c r="J7" s="21" t="s">
        <v>509</v>
      </c>
      <c r="K7" s="21">
        <v>2.9654750631313131E-3</v>
      </c>
      <c r="L7" s="21">
        <v>1.3888888888888944E-3</v>
      </c>
      <c r="M7" s="22"/>
      <c r="N7" s="3"/>
      <c r="O7" s="3"/>
      <c r="P7" s="3"/>
      <c r="Q7" s="3"/>
      <c r="R7" s="3"/>
      <c r="S7" s="3"/>
      <c r="T7" s="3"/>
      <c r="U7" s="3"/>
      <c r="V7" s="3"/>
      <c r="W7" s="30"/>
    </row>
    <row r="8" spans="1:27" s="2" customFormat="1" x14ac:dyDescent="0.25">
      <c r="A8" s="51">
        <v>35</v>
      </c>
      <c r="B8" s="22">
        <v>5</v>
      </c>
      <c r="C8" s="22">
        <v>3</v>
      </c>
      <c r="D8" s="5" t="s">
        <v>62</v>
      </c>
      <c r="E8" s="5" t="s">
        <v>94</v>
      </c>
      <c r="F8" s="5" t="s">
        <v>561</v>
      </c>
      <c r="G8" s="5" t="s">
        <v>23</v>
      </c>
      <c r="H8" s="3">
        <v>1983</v>
      </c>
      <c r="I8" s="29" t="s">
        <v>257</v>
      </c>
      <c r="J8" s="21" t="s">
        <v>510</v>
      </c>
      <c r="K8" s="21">
        <v>2.9919507575757575E-3</v>
      </c>
      <c r="L8" s="21">
        <v>1.6218750000000053E-3</v>
      </c>
      <c r="M8" s="22"/>
      <c r="N8" s="3"/>
      <c r="O8" s="3"/>
      <c r="P8" s="3"/>
      <c r="Q8" s="3"/>
      <c r="R8" s="3"/>
      <c r="S8" s="3"/>
      <c r="T8" s="3"/>
      <c r="U8" s="3"/>
      <c r="V8" s="3"/>
      <c r="W8" s="30">
        <f t="shared" ref="W8:W46" si="0">SUM(M8:V8)</f>
        <v>0</v>
      </c>
    </row>
    <row r="9" spans="1:27" x14ac:dyDescent="0.25">
      <c r="A9" s="51">
        <v>39</v>
      </c>
      <c r="B9" s="22">
        <v>6</v>
      </c>
      <c r="C9" s="22">
        <v>4</v>
      </c>
      <c r="D9" s="5" t="s">
        <v>7</v>
      </c>
      <c r="E9" s="5" t="s">
        <v>8</v>
      </c>
      <c r="F9" s="5" t="s">
        <v>562</v>
      </c>
      <c r="G9" s="5" t="s">
        <v>9</v>
      </c>
      <c r="H9" s="3">
        <v>1980</v>
      </c>
      <c r="I9" s="29" t="s">
        <v>257</v>
      </c>
      <c r="J9" s="21" t="s">
        <v>511</v>
      </c>
      <c r="K9" s="21">
        <v>3.0128893097643096E-3</v>
      </c>
      <c r="L9" s="21">
        <v>1.8061342592592643E-3</v>
      </c>
      <c r="M9" s="22"/>
      <c r="N9" s="3"/>
      <c r="O9" s="3"/>
      <c r="P9" s="3"/>
      <c r="Q9" s="3"/>
      <c r="R9" s="3"/>
      <c r="S9" s="3"/>
      <c r="T9" s="3"/>
      <c r="U9" s="3"/>
      <c r="V9" s="3"/>
      <c r="W9" s="30">
        <f t="shared" si="0"/>
        <v>0</v>
      </c>
    </row>
    <row r="10" spans="1:27" x14ac:dyDescent="0.25">
      <c r="A10" s="51">
        <v>32</v>
      </c>
      <c r="B10" s="22">
        <v>7</v>
      </c>
      <c r="C10" s="22">
        <v>1</v>
      </c>
      <c r="D10" s="5" t="s">
        <v>11</v>
      </c>
      <c r="E10" s="5" t="s">
        <v>12</v>
      </c>
      <c r="F10" s="5" t="s">
        <v>563</v>
      </c>
      <c r="G10" s="5" t="s">
        <v>512</v>
      </c>
      <c r="H10" s="3">
        <v>1973</v>
      </c>
      <c r="I10" s="29" t="s">
        <v>258</v>
      </c>
      <c r="J10" s="21" t="s">
        <v>513</v>
      </c>
      <c r="K10" s="21">
        <v>3.0547269570707068E-3</v>
      </c>
      <c r="L10" s="21">
        <v>2.1743055555555578E-3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30">
        <f t="shared" si="0"/>
        <v>0</v>
      </c>
    </row>
    <row r="11" spans="1:27" x14ac:dyDescent="0.25">
      <c r="A11" s="33">
        <v>36</v>
      </c>
      <c r="B11" s="34">
        <v>8</v>
      </c>
      <c r="C11" s="34">
        <v>2</v>
      </c>
      <c r="D11" s="6" t="s">
        <v>5</v>
      </c>
      <c r="E11" s="6" t="s">
        <v>170</v>
      </c>
      <c r="F11" s="6" t="s">
        <v>564</v>
      </c>
      <c r="G11" s="6" t="s">
        <v>514</v>
      </c>
      <c r="H11" s="35">
        <v>1965</v>
      </c>
      <c r="I11" s="36" t="s">
        <v>258</v>
      </c>
      <c r="J11" s="37" t="s">
        <v>515</v>
      </c>
      <c r="K11" s="37">
        <v>3.0571996001683499E-3</v>
      </c>
      <c r="L11" s="37">
        <v>2.1960648148148208E-3</v>
      </c>
      <c r="M11" s="22"/>
      <c r="N11" s="3"/>
      <c r="O11" s="3"/>
      <c r="P11" s="3"/>
      <c r="Q11" s="3"/>
      <c r="R11" s="3"/>
      <c r="S11" s="3"/>
      <c r="T11" s="3"/>
      <c r="U11" s="3"/>
      <c r="V11" s="3"/>
      <c r="W11" s="30">
        <f t="shared" si="0"/>
        <v>0</v>
      </c>
    </row>
    <row r="12" spans="1:27" x14ac:dyDescent="0.25">
      <c r="A12" s="3">
        <v>37</v>
      </c>
      <c r="B12" s="22">
        <v>9</v>
      </c>
      <c r="C12" s="22">
        <v>3</v>
      </c>
      <c r="D12" s="5" t="s">
        <v>21</v>
      </c>
      <c r="E12" s="5" t="s">
        <v>22</v>
      </c>
      <c r="F12" s="5" t="s">
        <v>565</v>
      </c>
      <c r="G12" s="5" t="s">
        <v>516</v>
      </c>
      <c r="H12" s="3">
        <v>1995</v>
      </c>
      <c r="I12" s="29" t="s">
        <v>253</v>
      </c>
      <c r="J12" s="21" t="s">
        <v>517</v>
      </c>
      <c r="K12" s="21">
        <v>3.0640125210437703E-3</v>
      </c>
      <c r="L12" s="21">
        <v>2.2560185185185183E-3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30">
        <f t="shared" si="0"/>
        <v>0</v>
      </c>
    </row>
    <row r="13" spans="1:27" x14ac:dyDescent="0.25">
      <c r="A13" s="3">
        <v>34</v>
      </c>
      <c r="B13" s="22">
        <v>10</v>
      </c>
      <c r="C13" s="22">
        <v>4</v>
      </c>
      <c r="D13" s="5" t="s">
        <v>43</v>
      </c>
      <c r="E13" s="5" t="s">
        <v>12</v>
      </c>
      <c r="F13" s="5" t="s">
        <v>566</v>
      </c>
      <c r="G13" s="5" t="s">
        <v>512</v>
      </c>
      <c r="H13" s="3">
        <v>1997</v>
      </c>
      <c r="I13" s="29" t="s">
        <v>253</v>
      </c>
      <c r="J13" s="21" t="s">
        <v>518</v>
      </c>
      <c r="K13" s="21">
        <v>3.1001420454545448E-3</v>
      </c>
      <c r="L13" s="21">
        <v>2.5739583333333343E-3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30">
        <f t="shared" si="0"/>
        <v>0</v>
      </c>
    </row>
    <row r="14" spans="1:27" x14ac:dyDescent="0.25">
      <c r="A14" s="51">
        <v>8</v>
      </c>
      <c r="B14" s="22">
        <v>11</v>
      </c>
      <c r="C14" s="22">
        <v>3</v>
      </c>
      <c r="D14" s="5" t="s">
        <v>44</v>
      </c>
      <c r="E14" s="5" t="s">
        <v>45</v>
      </c>
      <c r="F14" s="5" t="s">
        <v>567</v>
      </c>
      <c r="G14" s="5" t="s">
        <v>519</v>
      </c>
      <c r="H14" s="3">
        <v>1970</v>
      </c>
      <c r="I14" s="29" t="s">
        <v>258</v>
      </c>
      <c r="J14" s="21" t="s">
        <v>520</v>
      </c>
      <c r="K14" s="21">
        <v>3.124342382154882E-3</v>
      </c>
      <c r="L14" s="21">
        <v>2.7869212962963012E-3</v>
      </c>
      <c r="M14" s="22"/>
      <c r="N14" s="49"/>
      <c r="O14" s="49"/>
      <c r="P14" s="49"/>
      <c r="Q14" s="49"/>
      <c r="R14" s="49"/>
      <c r="S14" s="49"/>
      <c r="T14" s="49"/>
      <c r="U14" s="49"/>
      <c r="V14" s="49"/>
      <c r="W14" s="30">
        <f t="shared" si="0"/>
        <v>0</v>
      </c>
    </row>
    <row r="15" spans="1:27" x14ac:dyDescent="0.25">
      <c r="A15" s="33">
        <v>18</v>
      </c>
      <c r="B15" s="34">
        <v>12</v>
      </c>
      <c r="C15" s="34">
        <v>4</v>
      </c>
      <c r="D15" s="6" t="s">
        <v>97</v>
      </c>
      <c r="E15" s="6" t="s">
        <v>96</v>
      </c>
      <c r="F15" s="6" t="s">
        <v>568</v>
      </c>
      <c r="G15" s="6" t="s">
        <v>98</v>
      </c>
      <c r="H15" s="35">
        <v>1967</v>
      </c>
      <c r="I15" s="36" t="s">
        <v>258</v>
      </c>
      <c r="J15" s="37" t="s">
        <v>521</v>
      </c>
      <c r="K15" s="37">
        <v>3.2294034090909092E-3</v>
      </c>
      <c r="L15" s="37">
        <v>3.7114583333333409E-3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30">
        <f t="shared" si="0"/>
        <v>0</v>
      </c>
    </row>
    <row r="16" spans="1:27" x14ac:dyDescent="0.25">
      <c r="A16" s="3">
        <v>40</v>
      </c>
      <c r="B16" s="22">
        <v>13</v>
      </c>
      <c r="C16" s="22">
        <v>5</v>
      </c>
      <c r="D16" s="5" t="s">
        <v>171</v>
      </c>
      <c r="E16" s="5" t="s">
        <v>172</v>
      </c>
      <c r="F16" s="5" t="s">
        <v>569</v>
      </c>
      <c r="G16" s="5" t="s">
        <v>522</v>
      </c>
      <c r="H16" s="3">
        <v>1987</v>
      </c>
      <c r="I16" s="29" t="s">
        <v>253</v>
      </c>
      <c r="J16" s="21" t="s">
        <v>523</v>
      </c>
      <c r="K16" s="21">
        <v>3.2510390361952862E-3</v>
      </c>
      <c r="L16" s="21">
        <v>3.9018518518518577E-3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30">
        <f t="shared" si="0"/>
        <v>0</v>
      </c>
    </row>
    <row r="17" spans="1:23" x14ac:dyDescent="0.25">
      <c r="A17" s="3">
        <v>41</v>
      </c>
      <c r="B17" s="22">
        <v>14</v>
      </c>
      <c r="C17" s="22">
        <v>6</v>
      </c>
      <c r="D17" s="5" t="s">
        <v>140</v>
      </c>
      <c r="E17" s="5" t="s">
        <v>141</v>
      </c>
      <c r="F17" s="5" t="s">
        <v>570</v>
      </c>
      <c r="G17" s="5" t="s">
        <v>91</v>
      </c>
      <c r="H17" s="3">
        <v>1984</v>
      </c>
      <c r="I17" s="29" t="s">
        <v>253</v>
      </c>
      <c r="J17" s="21" t="s">
        <v>524</v>
      </c>
      <c r="K17" s="21">
        <v>3.3035958543771041E-3</v>
      </c>
      <c r="L17" s="21">
        <v>4.3643518518518554E-3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30">
        <f t="shared" si="0"/>
        <v>0</v>
      </c>
    </row>
    <row r="18" spans="1:23" x14ac:dyDescent="0.25">
      <c r="A18" s="3">
        <v>23</v>
      </c>
      <c r="B18" s="22">
        <v>15</v>
      </c>
      <c r="C18" s="22">
        <v>7</v>
      </c>
      <c r="D18" s="5" t="s">
        <v>209</v>
      </c>
      <c r="E18" s="5" t="s">
        <v>208</v>
      </c>
      <c r="F18" s="5" t="s">
        <v>571</v>
      </c>
      <c r="G18" s="5" t="s">
        <v>124</v>
      </c>
      <c r="H18" s="3">
        <v>1988</v>
      </c>
      <c r="I18" s="29" t="s">
        <v>253</v>
      </c>
      <c r="J18" s="21" t="s">
        <v>525</v>
      </c>
      <c r="K18" s="21">
        <v>3.3795770202020201E-3</v>
      </c>
      <c r="L18" s="21">
        <v>5.0329861111111165E-3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30">
        <f t="shared" si="0"/>
        <v>0</v>
      </c>
    </row>
    <row r="19" spans="1:23" x14ac:dyDescent="0.25">
      <c r="A19" s="33">
        <v>4</v>
      </c>
      <c r="B19" s="34">
        <v>16</v>
      </c>
      <c r="C19" s="34">
        <v>1</v>
      </c>
      <c r="D19" s="6" t="s">
        <v>6</v>
      </c>
      <c r="E19" s="6" t="s">
        <v>125</v>
      </c>
      <c r="F19" s="6" t="s">
        <v>572</v>
      </c>
      <c r="G19" s="6" t="s">
        <v>88</v>
      </c>
      <c r="H19" s="35">
        <v>1963</v>
      </c>
      <c r="I19" s="36" t="s">
        <v>259</v>
      </c>
      <c r="J19" s="37" t="s">
        <v>526</v>
      </c>
      <c r="K19" s="37">
        <v>3.3950441919191913E-3</v>
      </c>
      <c r="L19" s="37">
        <v>5.1690972222222242E-3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30">
        <f t="shared" si="0"/>
        <v>0</v>
      </c>
    </row>
    <row r="20" spans="1:23" x14ac:dyDescent="0.25">
      <c r="A20" s="3">
        <v>25</v>
      </c>
      <c r="B20" s="22">
        <v>17</v>
      </c>
      <c r="C20" s="22">
        <v>8</v>
      </c>
      <c r="D20" s="5" t="s">
        <v>145</v>
      </c>
      <c r="E20" s="5" t="s">
        <v>223</v>
      </c>
      <c r="F20" s="5" t="s">
        <v>573</v>
      </c>
      <c r="G20" s="5" t="s">
        <v>91</v>
      </c>
      <c r="H20" s="3">
        <v>1987</v>
      </c>
      <c r="I20" s="29" t="s">
        <v>253</v>
      </c>
      <c r="J20" s="21" t="s">
        <v>527</v>
      </c>
      <c r="K20" s="21">
        <v>3.3953335437710433E-3</v>
      </c>
      <c r="L20" s="21">
        <v>5.1716435185185233E-3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30">
        <f t="shared" si="0"/>
        <v>0</v>
      </c>
    </row>
    <row r="21" spans="1:23" x14ac:dyDescent="0.25">
      <c r="A21" s="51">
        <v>27</v>
      </c>
      <c r="B21" s="22">
        <v>18</v>
      </c>
      <c r="C21" s="22">
        <v>2</v>
      </c>
      <c r="D21" s="5" t="s">
        <v>54</v>
      </c>
      <c r="E21" s="5" t="s">
        <v>53</v>
      </c>
      <c r="F21" s="5" t="s">
        <v>574</v>
      </c>
      <c r="G21" s="5" t="s">
        <v>91</v>
      </c>
      <c r="H21" s="3">
        <v>1958</v>
      </c>
      <c r="I21" s="29" t="s">
        <v>259</v>
      </c>
      <c r="J21" s="21" t="s">
        <v>528</v>
      </c>
      <c r="K21" s="21">
        <v>3.4942524200336695E-3</v>
      </c>
      <c r="L21" s="21">
        <v>6.0421296296296334E-3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30">
        <f t="shared" si="0"/>
        <v>0</v>
      </c>
    </row>
    <row r="22" spans="1:23" x14ac:dyDescent="0.25">
      <c r="A22" s="33">
        <v>2</v>
      </c>
      <c r="B22" s="34">
        <v>19</v>
      </c>
      <c r="C22" s="34">
        <v>1</v>
      </c>
      <c r="D22" s="6" t="s">
        <v>63</v>
      </c>
      <c r="E22" s="6" t="s">
        <v>90</v>
      </c>
      <c r="F22" s="6" t="s">
        <v>575</v>
      </c>
      <c r="G22" s="6" t="s">
        <v>23</v>
      </c>
      <c r="H22" s="35">
        <v>1992</v>
      </c>
      <c r="I22" s="36" t="s">
        <v>261</v>
      </c>
      <c r="J22" s="37" t="s">
        <v>529</v>
      </c>
      <c r="K22" s="37">
        <v>3.5028014520202019E-3</v>
      </c>
      <c r="L22" s="37">
        <v>6.1173611111111185E-3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30">
        <f t="shared" si="0"/>
        <v>0</v>
      </c>
    </row>
    <row r="23" spans="1:23" x14ac:dyDescent="0.25">
      <c r="A23" s="3">
        <v>11</v>
      </c>
      <c r="B23" s="22">
        <v>20</v>
      </c>
      <c r="C23" s="22">
        <v>9</v>
      </c>
      <c r="D23" s="5" t="s">
        <v>51</v>
      </c>
      <c r="E23" s="5" t="s">
        <v>204</v>
      </c>
      <c r="F23" s="5" t="s">
        <v>576</v>
      </c>
      <c r="G23" s="5" t="s">
        <v>530</v>
      </c>
      <c r="H23" s="3">
        <v>1995</v>
      </c>
      <c r="I23" s="29" t="s">
        <v>253</v>
      </c>
      <c r="J23" s="21" t="s">
        <v>531</v>
      </c>
      <c r="K23" s="21">
        <v>3.5535432449494953E-3</v>
      </c>
      <c r="L23" s="21">
        <v>6.5638888888889003E-3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30">
        <f t="shared" si="0"/>
        <v>0</v>
      </c>
    </row>
    <row r="24" spans="1:23" x14ac:dyDescent="0.25">
      <c r="A24" s="51">
        <v>16</v>
      </c>
      <c r="B24" s="22">
        <v>21</v>
      </c>
      <c r="C24" s="22">
        <v>1</v>
      </c>
      <c r="D24" s="5" t="s">
        <v>24</v>
      </c>
      <c r="E24" s="5" t="s">
        <v>25</v>
      </c>
      <c r="F24" s="5" t="s">
        <v>577</v>
      </c>
      <c r="G24" s="5" t="s">
        <v>23</v>
      </c>
      <c r="H24" s="3">
        <v>1944</v>
      </c>
      <c r="I24" s="29" t="s">
        <v>260</v>
      </c>
      <c r="J24" s="21" t="s">
        <v>532</v>
      </c>
      <c r="K24" s="21">
        <v>3.5679713804713802E-3</v>
      </c>
      <c r="L24" s="21">
        <v>6.6908564814814851E-3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30">
        <f t="shared" si="0"/>
        <v>0</v>
      </c>
    </row>
    <row r="25" spans="1:23" x14ac:dyDescent="0.25">
      <c r="A25" s="33">
        <v>42</v>
      </c>
      <c r="B25" s="34">
        <v>22</v>
      </c>
      <c r="C25" s="34">
        <v>5</v>
      </c>
      <c r="D25" s="6" t="s">
        <v>44</v>
      </c>
      <c r="E25" s="6" t="s">
        <v>173</v>
      </c>
      <c r="F25" s="6" t="s">
        <v>578</v>
      </c>
      <c r="G25" s="6" t="s">
        <v>91</v>
      </c>
      <c r="H25" s="35">
        <v>1983</v>
      </c>
      <c r="I25" s="36" t="s">
        <v>257</v>
      </c>
      <c r="J25" s="37" t="s">
        <v>533</v>
      </c>
      <c r="K25" s="37">
        <v>3.5777567340067339E-3</v>
      </c>
      <c r="L25" s="37">
        <v>6.7769675925925983E-3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30">
        <f t="shared" si="0"/>
        <v>0</v>
      </c>
    </row>
    <row r="26" spans="1:23" x14ac:dyDescent="0.25">
      <c r="A26" s="3">
        <v>24</v>
      </c>
      <c r="B26" s="22">
        <v>23</v>
      </c>
      <c r="C26" s="22">
        <v>10</v>
      </c>
      <c r="D26" s="5" t="s">
        <v>272</v>
      </c>
      <c r="E26" s="5" t="s">
        <v>271</v>
      </c>
      <c r="F26" s="5" t="s">
        <v>579</v>
      </c>
      <c r="G26" s="5" t="s">
        <v>91</v>
      </c>
      <c r="H26" s="3">
        <v>1987</v>
      </c>
      <c r="I26" s="29" t="s">
        <v>253</v>
      </c>
      <c r="J26" s="21" t="s">
        <v>534</v>
      </c>
      <c r="K26" s="21">
        <v>3.6117950336700335E-3</v>
      </c>
      <c r="L26" s="21">
        <v>7.076504629629634E-3</v>
      </c>
      <c r="M26" s="22"/>
      <c r="N26" s="3"/>
      <c r="O26" s="3"/>
      <c r="P26" s="3"/>
      <c r="Q26" s="3"/>
      <c r="R26" s="3"/>
      <c r="S26" s="3"/>
      <c r="T26" s="3"/>
      <c r="U26" s="3"/>
      <c r="V26" s="3"/>
      <c r="W26" s="30">
        <f t="shared" si="0"/>
        <v>0</v>
      </c>
    </row>
    <row r="27" spans="1:23" x14ac:dyDescent="0.25">
      <c r="A27" s="51">
        <v>29</v>
      </c>
      <c r="B27" s="22">
        <v>24</v>
      </c>
      <c r="C27" s="22">
        <v>2</v>
      </c>
      <c r="D27" s="5" t="s">
        <v>36</v>
      </c>
      <c r="E27" s="5" t="s">
        <v>112</v>
      </c>
      <c r="F27" s="5" t="s">
        <v>580</v>
      </c>
      <c r="G27" s="5" t="s">
        <v>113</v>
      </c>
      <c r="H27" s="3">
        <v>1985</v>
      </c>
      <c r="I27" s="29" t="s">
        <v>261</v>
      </c>
      <c r="J27" s="21" t="s">
        <v>535</v>
      </c>
      <c r="K27" s="21">
        <v>3.6215277777777773E-3</v>
      </c>
      <c r="L27" s="21">
        <v>7.1621527777777812E-3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30">
        <f t="shared" si="0"/>
        <v>0</v>
      </c>
    </row>
    <row r="28" spans="1:23" x14ac:dyDescent="0.25">
      <c r="A28" s="51">
        <v>43</v>
      </c>
      <c r="B28" s="22">
        <v>25</v>
      </c>
      <c r="C28" s="22">
        <v>5</v>
      </c>
      <c r="D28" s="5" t="s">
        <v>166</v>
      </c>
      <c r="E28" s="5" t="s">
        <v>167</v>
      </c>
      <c r="F28" s="5" t="s">
        <v>581</v>
      </c>
      <c r="G28" s="5" t="s">
        <v>168</v>
      </c>
      <c r="H28" s="3">
        <v>1970</v>
      </c>
      <c r="I28" s="29" t="s">
        <v>258</v>
      </c>
      <c r="J28" s="21" t="s">
        <v>536</v>
      </c>
      <c r="K28" s="21">
        <v>3.6671533038720536E-3</v>
      </c>
      <c r="L28" s="21">
        <v>7.5636574074074113E-3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30">
        <f t="shared" si="0"/>
        <v>0</v>
      </c>
    </row>
    <row r="29" spans="1:23" x14ac:dyDescent="0.25">
      <c r="A29" s="51">
        <v>6</v>
      </c>
      <c r="B29" s="22">
        <v>26</v>
      </c>
      <c r="C29" s="22">
        <v>2</v>
      </c>
      <c r="D29" s="5" t="s">
        <v>6</v>
      </c>
      <c r="E29" s="5" t="s">
        <v>50</v>
      </c>
      <c r="F29" s="5" t="s">
        <v>582</v>
      </c>
      <c r="G29" s="5" t="s">
        <v>23</v>
      </c>
      <c r="H29" s="3">
        <v>1947</v>
      </c>
      <c r="I29" s="29" t="s">
        <v>260</v>
      </c>
      <c r="J29" s="21" t="s">
        <v>537</v>
      </c>
      <c r="K29" s="21">
        <v>3.6690603956228952E-3</v>
      </c>
      <c r="L29" s="21">
        <v>7.5804398148148176E-3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30">
        <f t="shared" si="0"/>
        <v>0</v>
      </c>
    </row>
    <row r="30" spans="1:23" x14ac:dyDescent="0.25">
      <c r="A30" s="51">
        <v>5</v>
      </c>
      <c r="B30" s="22">
        <v>27</v>
      </c>
      <c r="C30" s="22">
        <v>3</v>
      </c>
      <c r="D30" s="5" t="s">
        <v>5</v>
      </c>
      <c r="E30" s="5" t="s">
        <v>40</v>
      </c>
      <c r="F30" s="5" t="s">
        <v>583</v>
      </c>
      <c r="G30" s="5" t="s">
        <v>55</v>
      </c>
      <c r="H30" s="3">
        <v>1942</v>
      </c>
      <c r="I30" s="29" t="s">
        <v>260</v>
      </c>
      <c r="J30" s="21" t="s">
        <v>538</v>
      </c>
      <c r="K30" s="21">
        <v>3.67092803030303E-3</v>
      </c>
      <c r="L30" s="21">
        <v>7.5968750000000064E-3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30">
        <f t="shared" si="0"/>
        <v>0</v>
      </c>
    </row>
    <row r="31" spans="1:23" x14ac:dyDescent="0.25">
      <c r="A31" s="51">
        <v>19</v>
      </c>
      <c r="B31" s="22">
        <v>28</v>
      </c>
      <c r="C31" s="22">
        <v>3</v>
      </c>
      <c r="D31" s="5" t="s">
        <v>217</v>
      </c>
      <c r="E31" s="5" t="s">
        <v>218</v>
      </c>
      <c r="F31" s="5" t="s">
        <v>584</v>
      </c>
      <c r="G31" s="5" t="s">
        <v>98</v>
      </c>
      <c r="H31" s="3">
        <v>1978</v>
      </c>
      <c r="I31" s="29" t="s">
        <v>261</v>
      </c>
      <c r="J31" s="21" t="s">
        <v>539</v>
      </c>
      <c r="K31" s="21">
        <v>3.6715198863636364E-3</v>
      </c>
      <c r="L31" s="21">
        <v>7.6020833333333392E-3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30">
        <f t="shared" si="0"/>
        <v>0</v>
      </c>
    </row>
    <row r="32" spans="1:23" x14ac:dyDescent="0.25">
      <c r="A32" s="51">
        <v>13</v>
      </c>
      <c r="B32" s="22">
        <v>29</v>
      </c>
      <c r="C32" s="22">
        <v>6</v>
      </c>
      <c r="D32" s="5" t="s">
        <v>132</v>
      </c>
      <c r="E32" s="5" t="s">
        <v>133</v>
      </c>
      <c r="F32" s="5" t="s">
        <v>585</v>
      </c>
      <c r="G32" s="5" t="s">
        <v>91</v>
      </c>
      <c r="H32" s="3">
        <v>1969</v>
      </c>
      <c r="I32" s="29" t="s">
        <v>258</v>
      </c>
      <c r="J32" s="21" t="s">
        <v>540</v>
      </c>
      <c r="K32" s="21">
        <v>3.6896569865319862E-3</v>
      </c>
      <c r="L32" s="21">
        <v>7.7616898148148185E-3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30">
        <f t="shared" si="0"/>
        <v>0</v>
      </c>
    </row>
    <row r="33" spans="1:23" x14ac:dyDescent="0.25">
      <c r="A33" s="33">
        <v>31</v>
      </c>
      <c r="B33" s="34">
        <v>30</v>
      </c>
      <c r="C33" s="34">
        <v>7</v>
      </c>
      <c r="D33" s="6" t="s">
        <v>11</v>
      </c>
      <c r="E33" s="6" t="s">
        <v>136</v>
      </c>
      <c r="F33" s="6" t="s">
        <v>586</v>
      </c>
      <c r="G33" s="6" t="s">
        <v>541</v>
      </c>
      <c r="H33" s="35">
        <v>1970</v>
      </c>
      <c r="I33" s="36" t="s">
        <v>258</v>
      </c>
      <c r="J33" s="37" t="s">
        <v>542</v>
      </c>
      <c r="K33" s="37">
        <v>3.7064656986531982E-3</v>
      </c>
      <c r="L33" s="37">
        <v>7.9096064814814827E-3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30">
        <f t="shared" si="0"/>
        <v>0</v>
      </c>
    </row>
    <row r="34" spans="1:23" x14ac:dyDescent="0.25">
      <c r="A34" s="3">
        <v>7</v>
      </c>
      <c r="B34" s="22">
        <v>31</v>
      </c>
      <c r="C34" s="22">
        <v>11</v>
      </c>
      <c r="D34" s="5" t="s">
        <v>41</v>
      </c>
      <c r="E34" s="5" t="s">
        <v>57</v>
      </c>
      <c r="F34" s="5" t="s">
        <v>587</v>
      </c>
      <c r="G34" s="5" t="s">
        <v>91</v>
      </c>
      <c r="H34" s="3">
        <v>1998</v>
      </c>
      <c r="I34" s="29" t="s">
        <v>253</v>
      </c>
      <c r="J34" s="21" t="s">
        <v>543</v>
      </c>
      <c r="K34" s="21">
        <v>3.7405829124579123E-3</v>
      </c>
      <c r="L34" s="21">
        <v>8.2098379629629674E-3</v>
      </c>
      <c r="M34" s="22"/>
      <c r="N34" s="49"/>
      <c r="O34" s="49"/>
      <c r="P34" s="49"/>
      <c r="Q34" s="49"/>
      <c r="R34" s="49"/>
      <c r="S34" s="49"/>
      <c r="T34" s="49"/>
      <c r="U34" s="3"/>
      <c r="V34" s="3"/>
      <c r="W34" s="30">
        <f t="shared" si="0"/>
        <v>0</v>
      </c>
    </row>
    <row r="35" spans="1:23" x14ac:dyDescent="0.25">
      <c r="A35" s="51">
        <v>28</v>
      </c>
      <c r="B35" s="22">
        <v>32</v>
      </c>
      <c r="C35" s="22">
        <v>4</v>
      </c>
      <c r="D35" s="5" t="s">
        <v>36</v>
      </c>
      <c r="E35" s="5" t="s">
        <v>37</v>
      </c>
      <c r="F35" s="5" t="s">
        <v>588</v>
      </c>
      <c r="G35" s="5" t="s">
        <v>95</v>
      </c>
      <c r="H35" s="3">
        <v>1980</v>
      </c>
      <c r="I35" s="29" t="s">
        <v>261</v>
      </c>
      <c r="J35" s="21" t="s">
        <v>544</v>
      </c>
      <c r="K35" s="21">
        <v>3.8075152567340056E-3</v>
      </c>
      <c r="L35" s="21">
        <v>8.7988425925925907E-3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30">
        <f t="shared" si="0"/>
        <v>0</v>
      </c>
    </row>
    <row r="36" spans="1:23" x14ac:dyDescent="0.25">
      <c r="A36" s="51">
        <v>38</v>
      </c>
      <c r="B36" s="22">
        <v>33</v>
      </c>
      <c r="C36" s="22">
        <v>8</v>
      </c>
      <c r="D36" s="5" t="s">
        <v>62</v>
      </c>
      <c r="E36" s="5" t="s">
        <v>22</v>
      </c>
      <c r="F36" s="5" t="s">
        <v>589</v>
      </c>
      <c r="G36" s="5" t="s">
        <v>91</v>
      </c>
      <c r="H36" s="3">
        <v>1969</v>
      </c>
      <c r="I36" s="29" t="s">
        <v>258</v>
      </c>
      <c r="J36" s="21" t="s">
        <v>545</v>
      </c>
      <c r="K36" s="21">
        <v>3.8278488005050503E-3</v>
      </c>
      <c r="L36" s="21">
        <v>8.9777777777777824E-3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30">
        <f t="shared" si="0"/>
        <v>0</v>
      </c>
    </row>
    <row r="37" spans="1:23" x14ac:dyDescent="0.25">
      <c r="A37" s="51">
        <v>14</v>
      </c>
      <c r="B37" s="22">
        <v>34</v>
      </c>
      <c r="C37" s="22">
        <v>9</v>
      </c>
      <c r="D37" s="5" t="s">
        <v>203</v>
      </c>
      <c r="E37" s="5" t="s">
        <v>204</v>
      </c>
      <c r="F37" s="5" t="s">
        <v>590</v>
      </c>
      <c r="G37" s="5" t="s">
        <v>530</v>
      </c>
      <c r="H37" s="3">
        <v>1967</v>
      </c>
      <c r="I37" s="29" t="s">
        <v>258</v>
      </c>
      <c r="J37" s="21" t="s">
        <v>546</v>
      </c>
      <c r="K37" s="21">
        <v>3.8420664983164982E-3</v>
      </c>
      <c r="L37" s="21">
        <v>9.102893518518524E-3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30">
        <f t="shared" si="0"/>
        <v>0</v>
      </c>
    </row>
    <row r="38" spans="1:23" x14ac:dyDescent="0.25">
      <c r="A38" s="51">
        <v>21</v>
      </c>
      <c r="B38" s="22">
        <v>35</v>
      </c>
      <c r="C38" s="22">
        <v>4</v>
      </c>
      <c r="D38" s="5" t="s">
        <v>41</v>
      </c>
      <c r="E38" s="5" t="s">
        <v>42</v>
      </c>
      <c r="F38" s="5" t="s">
        <v>591</v>
      </c>
      <c r="G38" s="5" t="s">
        <v>91</v>
      </c>
      <c r="H38" s="3">
        <v>1950</v>
      </c>
      <c r="I38" s="29" t="s">
        <v>260</v>
      </c>
      <c r="J38" s="21" t="s">
        <v>547</v>
      </c>
      <c r="K38" s="21">
        <v>3.9852825126262623E-3</v>
      </c>
      <c r="L38" s="21">
        <v>1.0363194444444449E-2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30">
        <f t="shared" si="0"/>
        <v>0</v>
      </c>
    </row>
    <row r="39" spans="1:23" x14ac:dyDescent="0.25">
      <c r="A39" s="51">
        <v>9</v>
      </c>
      <c r="B39" s="22">
        <v>36</v>
      </c>
      <c r="C39" s="22">
        <v>5</v>
      </c>
      <c r="D39" s="5" t="s">
        <v>63</v>
      </c>
      <c r="E39" s="5" t="s">
        <v>149</v>
      </c>
      <c r="F39" s="5" t="s">
        <v>592</v>
      </c>
      <c r="G39" s="5" t="s">
        <v>46</v>
      </c>
      <c r="H39" s="3">
        <v>1994</v>
      </c>
      <c r="I39" s="29" t="s">
        <v>261</v>
      </c>
      <c r="J39" s="21" t="s">
        <v>548</v>
      </c>
      <c r="K39" s="21">
        <v>4.1037457912457909E-3</v>
      </c>
      <c r="L39" s="21">
        <v>1.1405671296296303E-2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30">
        <f t="shared" si="0"/>
        <v>0</v>
      </c>
    </row>
    <row r="40" spans="1:23" x14ac:dyDescent="0.25">
      <c r="A40" s="51">
        <v>17</v>
      </c>
      <c r="B40" s="22">
        <v>37</v>
      </c>
      <c r="C40" s="22">
        <v>1</v>
      </c>
      <c r="D40" s="5" t="s">
        <v>99</v>
      </c>
      <c r="E40" s="5" t="s">
        <v>100</v>
      </c>
      <c r="F40" s="5" t="s">
        <v>593</v>
      </c>
      <c r="G40" s="5" t="s">
        <v>98</v>
      </c>
      <c r="H40" s="3">
        <v>1965</v>
      </c>
      <c r="I40" s="29" t="s">
        <v>262</v>
      </c>
      <c r="J40" s="21" t="s">
        <v>549</v>
      </c>
      <c r="K40" s="21">
        <v>4.1752156986531981E-3</v>
      </c>
      <c r="L40" s="21">
        <v>1.2034606481481486E-2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30">
        <f t="shared" si="0"/>
        <v>0</v>
      </c>
    </row>
    <row r="41" spans="1:23" x14ac:dyDescent="0.25">
      <c r="A41" s="51">
        <v>22</v>
      </c>
      <c r="B41" s="22">
        <v>38</v>
      </c>
      <c r="C41" s="22">
        <v>2</v>
      </c>
      <c r="D41" s="5" t="s">
        <v>135</v>
      </c>
      <c r="E41" s="5" t="s">
        <v>90</v>
      </c>
      <c r="F41" s="5" t="s">
        <v>594</v>
      </c>
      <c r="G41" s="5" t="s">
        <v>23</v>
      </c>
      <c r="H41" s="3">
        <v>1968</v>
      </c>
      <c r="I41" s="29" t="s">
        <v>262</v>
      </c>
      <c r="J41" s="21" t="s">
        <v>550</v>
      </c>
      <c r="K41" s="21">
        <v>4.36094013047138E-3</v>
      </c>
      <c r="L41" s="21">
        <v>1.3668981481481487E-2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30">
        <f t="shared" si="0"/>
        <v>0</v>
      </c>
    </row>
    <row r="42" spans="1:23" x14ac:dyDescent="0.25">
      <c r="A42" s="51">
        <v>30</v>
      </c>
      <c r="B42" s="22">
        <v>39</v>
      </c>
      <c r="C42" s="22">
        <v>10</v>
      </c>
      <c r="D42" s="5" t="s">
        <v>146</v>
      </c>
      <c r="E42" s="5" t="s">
        <v>136</v>
      </c>
      <c r="F42" s="5" t="s">
        <v>595</v>
      </c>
      <c r="G42" s="5" t="s">
        <v>541</v>
      </c>
      <c r="H42" s="3">
        <v>1973</v>
      </c>
      <c r="I42" s="29" t="s">
        <v>258</v>
      </c>
      <c r="J42" s="21" t="s">
        <v>551</v>
      </c>
      <c r="K42" s="21">
        <v>4.448206018518518E-3</v>
      </c>
      <c r="L42" s="21">
        <v>1.4436921296296302E-2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30">
        <f t="shared" si="0"/>
        <v>0</v>
      </c>
    </row>
    <row r="43" spans="1:23" x14ac:dyDescent="0.25">
      <c r="A43" s="51">
        <v>12</v>
      </c>
      <c r="B43" s="22">
        <v>40</v>
      </c>
      <c r="C43" s="22">
        <v>3</v>
      </c>
      <c r="D43" s="5" t="s">
        <v>249</v>
      </c>
      <c r="E43" s="5" t="s">
        <v>250</v>
      </c>
      <c r="F43" s="5" t="s">
        <v>596</v>
      </c>
      <c r="G43" s="5" t="s">
        <v>530</v>
      </c>
      <c r="H43" s="3">
        <v>1968</v>
      </c>
      <c r="I43" s="29" t="s">
        <v>262</v>
      </c>
      <c r="J43" s="21" t="s">
        <v>552</v>
      </c>
      <c r="K43" s="21">
        <v>4.6680871212121215E-3</v>
      </c>
      <c r="L43" s="21">
        <v>1.6371875000000011E-2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30">
        <f t="shared" si="0"/>
        <v>0</v>
      </c>
    </row>
    <row r="44" spans="1:23" x14ac:dyDescent="0.25">
      <c r="A44" s="33">
        <v>15</v>
      </c>
      <c r="B44" s="34">
        <v>41</v>
      </c>
      <c r="C44" s="34">
        <v>5</v>
      </c>
      <c r="D44" s="6" t="s">
        <v>205</v>
      </c>
      <c r="E44" s="6" t="s">
        <v>206</v>
      </c>
      <c r="F44" s="6" t="s">
        <v>597</v>
      </c>
      <c r="G44" s="6" t="s">
        <v>23</v>
      </c>
      <c r="H44" s="35">
        <v>1943</v>
      </c>
      <c r="I44" s="36" t="s">
        <v>260</v>
      </c>
      <c r="J44" s="37" t="s">
        <v>553</v>
      </c>
      <c r="K44" s="37">
        <v>4.6703887836700335E-3</v>
      </c>
      <c r="L44" s="37">
        <v>1.6392129629629635E-2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30">
        <f t="shared" si="0"/>
        <v>0</v>
      </c>
    </row>
    <row r="45" spans="1:23" x14ac:dyDescent="0.25">
      <c r="A45" s="3">
        <v>20</v>
      </c>
      <c r="B45" s="22" t="s">
        <v>554</v>
      </c>
      <c r="C45" s="22" t="s">
        <v>554</v>
      </c>
      <c r="D45" s="5" t="s">
        <v>49</v>
      </c>
      <c r="E45" s="5" t="s">
        <v>10</v>
      </c>
      <c r="F45" s="5" t="s">
        <v>598</v>
      </c>
      <c r="G45" s="5" t="s">
        <v>555</v>
      </c>
      <c r="H45" s="3">
        <v>1997</v>
      </c>
      <c r="I45" s="29" t="s">
        <v>253</v>
      </c>
      <c r="J45" s="21" t="s">
        <v>554</v>
      </c>
      <c r="K45" s="21" t="e">
        <v>#VALUE!</v>
      </c>
      <c r="L45" s="21" t="e">
        <v>#VALUE!</v>
      </c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8">
        <f t="shared" si="0"/>
        <v>0</v>
      </c>
    </row>
    <row r="46" spans="1:23" x14ac:dyDescent="0.25">
      <c r="A46" s="33">
        <v>33</v>
      </c>
      <c r="B46" s="34" t="s">
        <v>554</v>
      </c>
      <c r="C46" s="34" t="s">
        <v>554</v>
      </c>
      <c r="D46" s="6" t="s">
        <v>11</v>
      </c>
      <c r="E46" s="6" t="s">
        <v>12</v>
      </c>
      <c r="F46" s="6" t="s">
        <v>563</v>
      </c>
      <c r="G46" s="6" t="s">
        <v>512</v>
      </c>
      <c r="H46" s="35">
        <v>1999</v>
      </c>
      <c r="I46" s="36" t="s">
        <v>256</v>
      </c>
      <c r="J46" s="37" t="s">
        <v>554</v>
      </c>
      <c r="K46" s="37" t="e">
        <v>#VALUE!</v>
      </c>
      <c r="L46" s="37" t="e">
        <v>#VALUE!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8">
        <f t="shared" si="0"/>
        <v>0</v>
      </c>
    </row>
  </sheetData>
  <mergeCells count="1">
    <mergeCell ref="A1:W1"/>
  </mergeCells>
  <pageMargins left="0.11811023622047245" right="0.11811023622047245" top="0.39370078740157483" bottom="0.39370078740157483" header="0.31496062992125984" footer="0.31496062992125984"/>
  <pageSetup paperSize="9" scale="6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07.kolo prezentácia</vt:lpstr>
      <vt:lpstr>07.kolo výsledky </vt:lpstr>
      <vt:lpstr>07.kolo stopky</vt:lpstr>
      <vt:lpstr>DATA_KAT</vt:lpstr>
      <vt:lpstr>Hárok1</vt:lpstr>
      <vt:lpstr>08.kolo výsledky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2014-09-02T09:05:51Z</dcterms:modified>
</cp:coreProperties>
</file>