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115" windowHeight="6525"/>
  </bookViews>
  <sheets>
    <sheet name="01.kolo prezentácia" sheetId="4" r:id="rId1"/>
    <sheet name="01.kolo výsledky" sheetId="1" r:id="rId2"/>
    <sheet name="01.kolo stopky" sheetId="2" r:id="rId3"/>
  </sheets>
  <definedNames>
    <definedName name="_xlnm._FilterDatabase" localSheetId="0" hidden="1">'01.kolo prezentácia'!$A$2:$H$2</definedName>
    <definedName name="_xlnm._FilterDatabase" localSheetId="2" hidden="1">'01.kolo stopky'!$A$1:$C$1</definedName>
    <definedName name="_xlnm._FilterDatabase" localSheetId="1" hidden="1">'01.kolo výsledky'!$A$2:$Z$43</definedName>
  </definedNames>
  <calcPr calcId="145621"/>
</workbook>
</file>

<file path=xl/calcChain.xml><?xml version="1.0" encoding="utf-8"?>
<calcChain xmlns="http://schemas.openxmlformats.org/spreadsheetml/2006/main">
  <c r="F3" i="4" l="1"/>
  <c r="F6" i="4"/>
  <c r="F7" i="4"/>
  <c r="F8" i="4"/>
  <c r="F9" i="4"/>
  <c r="F11" i="4"/>
  <c r="E17" i="1" l="1"/>
  <c r="V43" i="1"/>
  <c r="V42" i="1"/>
  <c r="V40" i="1"/>
  <c r="V4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8" i="1"/>
  <c r="H40" i="1"/>
  <c r="H41" i="1"/>
  <c r="H42" i="1"/>
  <c r="H43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3" i="1"/>
  <c r="F3" i="1"/>
  <c r="D4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3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" i="1"/>
  <c r="D5" i="1"/>
  <c r="D6" i="1"/>
  <c r="D7" i="1"/>
  <c r="D8" i="1"/>
  <c r="D9" i="1"/>
  <c r="D10" i="1"/>
  <c r="D11" i="1"/>
  <c r="D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3" i="1"/>
  <c r="K40" i="1"/>
  <c r="K41" i="1"/>
  <c r="K42" i="1"/>
  <c r="K43" i="1"/>
  <c r="F12" i="4"/>
  <c r="F13" i="4"/>
  <c r="F14" i="4"/>
  <c r="F15" i="4"/>
  <c r="F16" i="4"/>
  <c r="H35" i="1" s="1"/>
  <c r="F17" i="4"/>
  <c r="F18" i="4"/>
  <c r="F20" i="4"/>
  <c r="F21" i="4"/>
  <c r="F22" i="4"/>
  <c r="F23" i="4"/>
  <c r="F24" i="4"/>
  <c r="F25" i="4"/>
  <c r="F26" i="4"/>
  <c r="F27" i="4"/>
  <c r="F28" i="4"/>
  <c r="F30" i="4"/>
  <c r="F31" i="4"/>
  <c r="F32" i="4"/>
  <c r="F33" i="4"/>
  <c r="F34" i="4"/>
  <c r="F35" i="4"/>
  <c r="F37" i="4"/>
  <c r="F38" i="4"/>
  <c r="F39" i="4"/>
  <c r="F40" i="4"/>
  <c r="F41" i="4"/>
  <c r="F42" i="4"/>
  <c r="F43" i="4"/>
  <c r="I3" i="4" l="1"/>
  <c r="V28" i="1" l="1"/>
  <c r="K5" i="1"/>
  <c r="K4" i="1"/>
  <c r="K9" i="1"/>
  <c r="V13" i="1" l="1"/>
  <c r="V32" i="1"/>
  <c r="V36" i="1"/>
  <c r="V17" i="1"/>
  <c r="V33" i="1"/>
  <c r="V4" i="1"/>
  <c r="V30" i="1"/>
  <c r="V3" i="1"/>
  <c r="V14" i="1"/>
  <c r="V26" i="1"/>
  <c r="V10" i="1"/>
  <c r="V37" i="1"/>
  <c r="V38" i="1"/>
  <c r="V34" i="1"/>
  <c r="V39" i="1"/>
  <c r="V24" i="1"/>
  <c r="V29" i="1"/>
  <c r="V22" i="1"/>
  <c r="V25" i="1"/>
  <c r="V5" i="1"/>
  <c r="V15" i="1"/>
  <c r="V18" i="1"/>
  <c r="V19" i="1"/>
  <c r="V27" i="1"/>
  <c r="V16" i="1"/>
  <c r="V6" i="1"/>
  <c r="V21" i="1"/>
  <c r="V23" i="1"/>
  <c r="V12" i="1"/>
  <c r="V7" i="1"/>
  <c r="V11" i="1"/>
  <c r="V31" i="1"/>
  <c r="V20" i="1"/>
  <c r="V35" i="1"/>
  <c r="V8" i="1"/>
  <c r="V9" i="1"/>
  <c r="K32" i="1"/>
  <c r="K36" i="1"/>
  <c r="K17" i="1"/>
  <c r="K33" i="1"/>
  <c r="K30" i="1"/>
  <c r="K14" i="1"/>
  <c r="K26" i="1"/>
  <c r="K10" i="1"/>
  <c r="K37" i="1"/>
  <c r="K38" i="1"/>
  <c r="K28" i="1"/>
  <c r="K34" i="1"/>
  <c r="K39" i="1"/>
  <c r="K24" i="1"/>
  <c r="K29" i="1"/>
  <c r="K22" i="1"/>
  <c r="K25" i="1"/>
  <c r="K15" i="1"/>
  <c r="K18" i="1"/>
  <c r="K19" i="1"/>
  <c r="K27" i="1"/>
  <c r="K16" i="1"/>
  <c r="K6" i="1"/>
  <c r="K21" i="1"/>
  <c r="K23" i="1"/>
  <c r="K12" i="1"/>
  <c r="K7" i="1"/>
  <c r="K11" i="1"/>
  <c r="K31" i="1"/>
  <c r="K20" i="1"/>
  <c r="K35" i="1"/>
  <c r="K8" i="1"/>
  <c r="K13" i="1"/>
</calcChain>
</file>

<file path=xl/sharedStrings.xml><?xml version="1.0" encoding="utf-8"?>
<sst xmlns="http://schemas.openxmlformats.org/spreadsheetml/2006/main" count="233" uniqueCount="185">
  <si>
    <t>štartovné číslo</t>
  </si>
  <si>
    <t>meno</t>
  </si>
  <si>
    <t>priezvisko</t>
  </si>
  <si>
    <t>ročník</t>
  </si>
  <si>
    <t>KAT</t>
  </si>
  <si>
    <t>Dušan</t>
  </si>
  <si>
    <t>Jozef</t>
  </si>
  <si>
    <t>Ján</t>
  </si>
  <si>
    <t>Hrčka</t>
  </si>
  <si>
    <t>Horné Naštice</t>
  </si>
  <si>
    <t>Števica</t>
  </si>
  <si>
    <t>KRB Partizánske</t>
  </si>
  <si>
    <t>Miroslav</t>
  </si>
  <si>
    <t>Podlucký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</si>
  <si>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</si>
  <si>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</si>
  <si>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</si>
  <si>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</si>
  <si>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</si>
  <si>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</si>
  <si>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</si>
  <si>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Ďuračka</t>
  </si>
  <si>
    <t>ŽA</t>
  </si>
  <si>
    <t>body 2.kolo</t>
  </si>
  <si>
    <t>Filip</t>
  </si>
  <si>
    <t>Pokrývka</t>
  </si>
  <si>
    <t>Trenčín</t>
  </si>
  <si>
    <t>Ferdinand</t>
  </si>
  <si>
    <t>Husár</t>
  </si>
  <si>
    <t>Anton</t>
  </si>
  <si>
    <t>Igaz</t>
  </si>
  <si>
    <t>Biskupice</t>
  </si>
  <si>
    <t>Nina</t>
  </si>
  <si>
    <t>Vavrová</t>
  </si>
  <si>
    <t>body 5.kolo</t>
  </si>
  <si>
    <t>body 4.kolo</t>
  </si>
  <si>
    <t>body 3.kolo</t>
  </si>
  <si>
    <t>Teodor</t>
  </si>
  <si>
    <t>Marko</t>
  </si>
  <si>
    <t>body 6.kolo</t>
  </si>
  <si>
    <t>body 7.kolo</t>
  </si>
  <si>
    <t>Mária</t>
  </si>
  <si>
    <t>Stanovičová</t>
  </si>
  <si>
    <t>Boris</t>
  </si>
  <si>
    <t>Göndöč</t>
  </si>
  <si>
    <t>Drahoslav</t>
  </si>
  <si>
    <t>Masarik</t>
  </si>
  <si>
    <t>Kašička</t>
  </si>
  <si>
    <t>Jana</t>
  </si>
  <si>
    <t>Masariková</t>
  </si>
  <si>
    <t>Marián</t>
  </si>
  <si>
    <t>Giertl</t>
  </si>
  <si>
    <t>Kristián</t>
  </si>
  <si>
    <t>Pavol</t>
  </si>
  <si>
    <t>Grňo</t>
  </si>
  <si>
    <t>Brezolupy</t>
  </si>
  <si>
    <t>body 8.kolo</t>
  </si>
  <si>
    <t>poradie</t>
  </si>
  <si>
    <t>čas</t>
  </si>
  <si>
    <t>Gymnázium BN</t>
  </si>
  <si>
    <t>Michal</t>
  </si>
  <si>
    <t>Kudla</t>
  </si>
  <si>
    <t>Juraj</t>
  </si>
  <si>
    <t>Martin</t>
  </si>
  <si>
    <t>Branislav</t>
  </si>
  <si>
    <t>Filo</t>
  </si>
  <si>
    <t>Makový</t>
  </si>
  <si>
    <t>Samuel</t>
  </si>
  <si>
    <t>Karas</t>
  </si>
  <si>
    <t>Korec</t>
  </si>
  <si>
    <t>Rybany</t>
  </si>
  <si>
    <t>Dubnička</t>
  </si>
  <si>
    <t>Drahomír</t>
  </si>
  <si>
    <t>Čierna Lehota</t>
  </si>
  <si>
    <t>body 9.kolo</t>
  </si>
  <si>
    <t>Lukáš</t>
  </si>
  <si>
    <t>Adamkovič</t>
  </si>
  <si>
    <t>Stanislav</t>
  </si>
  <si>
    <t>Kobida</t>
  </si>
  <si>
    <t>Radoslav</t>
  </si>
  <si>
    <t>Gráč</t>
  </si>
  <si>
    <t>Bátora</t>
  </si>
  <si>
    <t>Andrej</t>
  </si>
  <si>
    <t>Vlček</t>
  </si>
  <si>
    <t>Milan</t>
  </si>
  <si>
    <t>Lenka</t>
  </si>
  <si>
    <t>Karasová</t>
  </si>
  <si>
    <t>Barbora</t>
  </si>
  <si>
    <r>
      <rPr>
        <b/>
        <sz val="18"/>
        <color indexed="8"/>
        <rFont val="Calibri"/>
        <family val="2"/>
        <charset val="238"/>
      </rPr>
      <t>ᴓ</t>
    </r>
    <r>
      <rPr>
        <b/>
        <sz val="12"/>
        <color indexed="8"/>
        <rFont val="Calibri"/>
        <family val="2"/>
        <charset val="238"/>
      </rPr>
      <t xml:space="preserve"> čas na 1000m</t>
    </r>
  </si>
  <si>
    <t>body 10.kolo</t>
  </si>
  <si>
    <t>Ka t e g ó r i e :</t>
  </si>
  <si>
    <t>Bod o v a n i e :</t>
  </si>
  <si>
    <t>14. - počet účastníkov : 1 bod</t>
  </si>
  <si>
    <t>Muži B ( 1 9 8 3 - 1 9 7 4 )</t>
  </si>
  <si>
    <t>Muži C ( 1 9 7 3 - 1 9 6 4 )</t>
  </si>
  <si>
    <t>Muži D ( 1 9 6 3 - 1 9 5 4 )</t>
  </si>
  <si>
    <t>Muži E ( 1 9 5 3 - s t a r š í )</t>
  </si>
  <si>
    <t>Ženy A ( 1 9 9 8 - 1 9 7 4 )</t>
  </si>
  <si>
    <t>Ženy B ( 1 9 7 3 - s t a r š i e )</t>
  </si>
  <si>
    <t>Muži A ( 1 9 9 8 - 1 9 8 4 )</t>
  </si>
  <si>
    <t>* vlož hodnoty zo súboru "vysledky 01.kolo.txt"</t>
  </si>
  <si>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ánovská </t>
    </r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ežecká </t>
    </r>
    <r>
      <rPr>
        <b/>
        <sz val="18"/>
        <color rgb="FFFF0000"/>
        <rFont val="Calibri"/>
        <family val="2"/>
        <charset val="238"/>
        <scheme val="minor"/>
      </rPr>
      <t>L</t>
    </r>
    <r>
      <rPr>
        <b/>
        <sz val="18"/>
        <color theme="1"/>
        <rFont val="Calibri"/>
        <family val="2"/>
        <charset val="238"/>
        <scheme val="minor"/>
      </rPr>
      <t xml:space="preserve">iga </t>
    </r>
    <r>
      <rPr>
        <b/>
        <sz val="18"/>
        <color rgb="FFFF0000"/>
        <rFont val="Calibri"/>
        <family val="2"/>
        <charset val="238"/>
        <scheme val="minor"/>
      </rPr>
      <t>01.kolo</t>
    </r>
    <r>
      <rPr>
        <b/>
        <sz val="18"/>
        <color theme="1"/>
        <rFont val="Calibri"/>
        <family val="2"/>
        <charset val="238"/>
        <scheme val="minor"/>
      </rPr>
      <t>, 27.01.2013, 4000 m, Bánovce n. B. - Mestský park</t>
    </r>
  </si>
  <si>
    <r>
      <rPr>
        <b/>
        <sz val="10"/>
        <color rgb="FFFF0000"/>
        <rFont val="Calibri"/>
        <family val="2"/>
        <charset val="238"/>
        <scheme val="minor"/>
      </rPr>
      <t>BBL 01.kolo</t>
    </r>
    <r>
      <rPr>
        <b/>
        <sz val="10"/>
        <rFont val="Calibri"/>
        <family val="2"/>
        <charset val="238"/>
        <scheme val="minor"/>
      </rPr>
      <t>, 27.01.2013, 4000 m, Bánovce n. B. - Mestský park</t>
    </r>
  </si>
  <si>
    <t>1. miesto : 2 0 b o d o v</t>
  </si>
  <si>
    <t>2. miesto : 1 7 b o d o v</t>
  </si>
  <si>
    <t>3. miesto : 1 4 b o d o v</t>
  </si>
  <si>
    <t>4. miesto : 1 2 b o d o v</t>
  </si>
  <si>
    <t>5. miesto : 1 0 b o d o v</t>
  </si>
  <si>
    <t>6. miesto : 9 b o d o v</t>
  </si>
  <si>
    <t>7. miesto : 8 b o d o v</t>
  </si>
  <si>
    <t>8. miesto : 7 b o d o v</t>
  </si>
  <si>
    <t>9. miesto : 6 b o d o v</t>
  </si>
  <si>
    <t>10. miesto : 5 b o d o v</t>
  </si>
  <si>
    <t>13. miesto : 2 b o d y</t>
  </si>
  <si>
    <t>12. miesto : 3 b o d y</t>
  </si>
  <si>
    <t>11. miesto : 4 b o d y</t>
  </si>
  <si>
    <t>ŽB</t>
  </si>
  <si>
    <t>Veronika</t>
  </si>
  <si>
    <t>Kováčová-Bakalárová</t>
  </si>
  <si>
    <t>Kováč</t>
  </si>
  <si>
    <t>Oprchál</t>
  </si>
  <si>
    <t>Čachtice</t>
  </si>
  <si>
    <t>Antal</t>
  </si>
  <si>
    <t>Doskočilová</t>
  </si>
  <si>
    <t>Bánovce nad Bebravou</t>
  </si>
  <si>
    <t>Kluvánková</t>
  </si>
  <si>
    <t>Žitná Radiša</t>
  </si>
  <si>
    <t>Tomáš</t>
  </si>
  <si>
    <t>Podpora</t>
  </si>
  <si>
    <t>Makiš</t>
  </si>
  <si>
    <t>Mihalička</t>
  </si>
  <si>
    <t>Partizánske</t>
  </si>
  <si>
    <t>Pšenek</t>
  </si>
  <si>
    <t>Ivan</t>
  </si>
  <si>
    <t>Dubnica nad Váhom</t>
  </si>
  <si>
    <t>Emília</t>
  </si>
  <si>
    <t>Pšeneková</t>
  </si>
  <si>
    <t>VIA LS</t>
  </si>
  <si>
    <t>ŠHOK BN</t>
  </si>
  <si>
    <t>Bratislava</t>
  </si>
  <si>
    <t>SOKOL Šišov</t>
  </si>
  <si>
    <t>00:25:26.90</t>
  </si>
  <si>
    <t>00:25:12.23</t>
  </si>
  <si>
    <t>00:24:33.62</t>
  </si>
  <si>
    <t>00:24:02.67</t>
  </si>
  <si>
    <t>00:23:54.39</t>
  </si>
  <si>
    <t>00:23:38.66</t>
  </si>
  <si>
    <t>00:23:05.61</t>
  </si>
  <si>
    <t>00:22:18.28</t>
  </si>
  <si>
    <t>00:22:16.65</t>
  </si>
  <si>
    <t>00:21:47.56</t>
  </si>
  <si>
    <t>00:21:45.19</t>
  </si>
  <si>
    <t>00:21:29.44</t>
  </si>
  <si>
    <t>00:21:23.21</t>
  </si>
  <si>
    <t>00:20:56.83</t>
  </si>
  <si>
    <t>00:20:28.35</t>
  </si>
  <si>
    <t>00:20:24.32</t>
  </si>
  <si>
    <t>00:19:55.16</t>
  </si>
  <si>
    <t>00:19:54.70</t>
  </si>
  <si>
    <t>00:19:42.11</t>
  </si>
  <si>
    <t>00:19:40.30</t>
  </si>
  <si>
    <t>00:19:35.63</t>
  </si>
  <si>
    <t>00:19:06.63</t>
  </si>
  <si>
    <t>00:18:25.74</t>
  </si>
  <si>
    <t>00:18:24.96</t>
  </si>
  <si>
    <t>00:18:23.42</t>
  </si>
  <si>
    <t>00:18:19.86</t>
  </si>
  <si>
    <t>00:18:15.39</t>
  </si>
  <si>
    <t>00:18:12.18</t>
  </si>
  <si>
    <t>00:17:59.33</t>
  </si>
  <si>
    <t>00:17:46.50</t>
  </si>
  <si>
    <t>00:17:38.88</t>
  </si>
  <si>
    <t>00:17:34.94</t>
  </si>
  <si>
    <t>00:17:12.26</t>
  </si>
  <si>
    <t>00:17:12.02</t>
  </si>
  <si>
    <t>00:17:05.79</t>
  </si>
  <si>
    <t>00:17:03.87</t>
  </si>
  <si>
    <t>00:16:59.59</t>
  </si>
  <si>
    <t>00:16:55.10</t>
  </si>
  <si>
    <t>00:16:52.20</t>
  </si>
  <si>
    <t>00:16:40.27</t>
  </si>
  <si>
    <t>00:18:06.18</t>
  </si>
  <si>
    <t>1.</t>
  </si>
  <si>
    <t>2.</t>
  </si>
  <si>
    <t>test vzorca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</si>
</sst>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:ss.000"/>
    <numFmt numFmtId="165" formatCode="[h]:mm:ss.00"/>
    <numFmt numFmtId="166" formatCode="hh:mm:ss.00"/>
    <numFmt numFmtId="168" formatCode="General/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164" fontId="0" fillId="0" borderId="0" xfId="0" applyNumberForma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3" xfId="0" applyFont="1" applyFill="1" applyBorder="1"/>
    <xf numFmtId="165" fontId="6" fillId="0" borderId="3" xfId="0" applyNumberFormat="1" applyFont="1" applyFill="1" applyBorder="1"/>
    <xf numFmtId="0" fontId="6" fillId="0" borderId="11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3" xfId="0" applyFont="1" applyFill="1" applyBorder="1"/>
    <xf numFmtId="0" fontId="6" fillId="0" borderId="1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6" fontId="6" fillId="0" borderId="3" xfId="0" applyNumberFormat="1" applyFont="1" applyFill="1" applyBorder="1"/>
    <xf numFmtId="166" fontId="3" fillId="0" borderId="3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/>
    <xf numFmtId="1" fontId="6" fillId="0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9" xfId="0" applyNumberFormat="1" applyFont="1" applyFill="1" applyBorder="1"/>
    <xf numFmtId="0" fontId="6" fillId="0" borderId="12" xfId="0" applyNumberFormat="1" applyFont="1" applyFill="1" applyBorder="1"/>
    <xf numFmtId="0" fontId="8" fillId="0" borderId="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/>
    </xf>
    <xf numFmtId="168" fontId="8" fillId="0" borderId="3" xfId="0" applyNumberFormat="1" applyFont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168" fontId="6" fillId="0" borderId="3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 wrapText="1"/>
    </xf>
    <xf numFmtId="168" fontId="9" fillId="2" borderId="3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80" zoomScaleNormal="80" workbookViewId="0">
      <selection activeCell="A19" sqref="A19"/>
    </sheetView>
  </sheetViews>
  <sheetFormatPr defaultRowHeight="15" x14ac:dyDescent="0.25"/>
  <cols>
    <col min="1" max="1" width="9.7109375" style="33" customWidth="1"/>
    <col min="2" max="2" width="11" style="18" bestFit="1" customWidth="1"/>
    <col min="3" max="3" width="22" style="18" bestFit="1" customWidth="1"/>
    <col min="4" max="4" width="23.7109375" style="18" bestFit="1" customWidth="1"/>
    <col min="5" max="5" width="6.5703125" style="33" bestFit="1" customWidth="1"/>
    <col min="6" max="6" width="7.7109375" style="18" bestFit="1" customWidth="1"/>
    <col min="7" max="7" width="29.42578125" style="18" bestFit="1" customWidth="1"/>
    <col min="8" max="8" width="5.5703125" style="18" bestFit="1" customWidth="1"/>
    <col min="9" max="9" width="7.7109375" style="18" bestFit="1" customWidth="1"/>
    <col min="10" max="16384" width="9.140625" style="18"/>
  </cols>
  <sheetData>
    <row r="1" spans="1:12" ht="24" customHeight="1" thickBot="1" x14ac:dyDescent="0.3">
      <c r="A1" s="56" t="s">
        <v>102</v>
      </c>
      <c r="B1" s="57"/>
      <c r="C1" s="57"/>
      <c r="D1" s="57"/>
      <c r="E1" s="57"/>
      <c r="F1" s="58"/>
      <c r="G1" s="17"/>
      <c r="H1" s="17"/>
    </row>
    <row r="2" spans="1:12" s="17" customFormat="1" ht="39.950000000000003" customHeight="1" thickBot="1" x14ac:dyDescent="0.3">
      <c r="A2" s="19" t="s">
        <v>0</v>
      </c>
      <c r="B2" s="20" t="s">
        <v>1</v>
      </c>
      <c r="C2" s="21" t="s">
        <v>2</v>
      </c>
      <c r="D2" s="21" t="s">
        <v>15</v>
      </c>
      <c r="E2" s="21" t="s">
        <v>3</v>
      </c>
      <c r="F2" s="22" t="s">
        <v>4</v>
      </c>
      <c r="I2" s="17" t="s">
        <v>184</v>
      </c>
    </row>
    <row r="3" spans="1:12" x14ac:dyDescent="0.25">
      <c r="A3" s="23">
        <v>1</v>
      </c>
      <c r="B3" s="24" t="s">
        <v>45</v>
      </c>
      <c r="C3" s="25" t="s">
        <v>46</v>
      </c>
      <c r="D3" s="25" t="s">
        <v>26</v>
      </c>
      <c r="E3" s="26">
        <v>1967</v>
      </c>
      <c r="F3" s="48" t="str">
        <f>IF(E3&lt;1954,"ME",IF(E3&lt;1964,"MD",IF(E3&lt;1974,"MC",IF(E3&lt;1984,"MB",IF(E3&lt;1999,"MA",IF(E3&gt;1998,"HOBBY",""))))))</f>
        <v>MC</v>
      </c>
      <c r="G3" s="18" t="s">
        <v>90</v>
      </c>
      <c r="H3" s="18">
        <v>1999</v>
      </c>
      <c r="I3" s="45" t="str">
        <f>IF(H3&lt;1954,"ME",IF(H3&lt;1964,"MD",IF(H3&lt;1974,"MC",IF(H3&lt;1984,"MB",IF(H3&lt;1999,"MA",IF(H3&gt;1998,"HOBBY",""))))))</f>
        <v>HOBBY</v>
      </c>
    </row>
    <row r="4" spans="1:12" x14ac:dyDescent="0.25">
      <c r="A4" s="27">
        <v>2</v>
      </c>
      <c r="B4" s="28" t="s">
        <v>48</v>
      </c>
      <c r="C4" s="9" t="s">
        <v>49</v>
      </c>
      <c r="D4" s="9" t="s">
        <v>26</v>
      </c>
      <c r="E4" s="6">
        <v>1968</v>
      </c>
      <c r="F4" s="48" t="s">
        <v>116</v>
      </c>
      <c r="G4" s="18" t="s">
        <v>99</v>
      </c>
    </row>
    <row r="5" spans="1:12" x14ac:dyDescent="0.25">
      <c r="A5" s="27">
        <v>3</v>
      </c>
      <c r="B5" s="28" t="s">
        <v>117</v>
      </c>
      <c r="C5" s="9" t="s">
        <v>118</v>
      </c>
      <c r="D5" s="9" t="s">
        <v>26</v>
      </c>
      <c r="E5" s="6">
        <v>1987</v>
      </c>
      <c r="F5" s="48" t="s">
        <v>22</v>
      </c>
      <c r="G5" s="18" t="s">
        <v>93</v>
      </c>
    </row>
    <row r="6" spans="1:12" x14ac:dyDescent="0.25">
      <c r="A6" s="27">
        <v>4</v>
      </c>
      <c r="B6" s="28" t="s">
        <v>6</v>
      </c>
      <c r="C6" s="9" t="s">
        <v>61</v>
      </c>
      <c r="D6" s="9" t="s">
        <v>26</v>
      </c>
      <c r="E6" s="6">
        <v>1947</v>
      </c>
      <c r="F6" s="48" t="str">
        <f t="shared" ref="F4:F51" si="0">IF(E6&lt;1954,"ME",IF(E6&lt;1964,"MD",IF(E6&lt;1974,"MC",IF(E6&lt;1984,"MB",IF(E6&lt;1999,"MA",IF(E6&gt;1998,"HOBBY",""))))))</f>
        <v>ME</v>
      </c>
      <c r="G6" s="18" t="s">
        <v>94</v>
      </c>
    </row>
    <row r="7" spans="1:12" x14ac:dyDescent="0.25">
      <c r="A7" s="27">
        <v>5</v>
      </c>
      <c r="B7" s="28" t="s">
        <v>63</v>
      </c>
      <c r="C7" s="9" t="s">
        <v>119</v>
      </c>
      <c r="D7" s="9" t="s">
        <v>26</v>
      </c>
      <c r="E7" s="6">
        <v>1974</v>
      </c>
      <c r="F7" s="48" t="str">
        <f t="shared" si="0"/>
        <v>MB</v>
      </c>
      <c r="G7" s="18" t="s">
        <v>95</v>
      </c>
    </row>
    <row r="8" spans="1:12" x14ac:dyDescent="0.25">
      <c r="A8" s="27">
        <v>6</v>
      </c>
      <c r="B8" s="28" t="s">
        <v>6</v>
      </c>
      <c r="C8" s="9" t="s">
        <v>120</v>
      </c>
      <c r="D8" s="9" t="s">
        <v>121</v>
      </c>
      <c r="E8" s="6">
        <v>1963</v>
      </c>
      <c r="F8" s="48" t="str">
        <f t="shared" si="0"/>
        <v>MD</v>
      </c>
      <c r="G8" s="18" t="s">
        <v>96</v>
      </c>
    </row>
    <row r="9" spans="1:12" x14ac:dyDescent="0.25">
      <c r="A9" s="27">
        <v>7</v>
      </c>
      <c r="B9" s="28" t="s">
        <v>60</v>
      </c>
      <c r="C9" s="9" t="s">
        <v>122</v>
      </c>
      <c r="D9" s="9" t="s">
        <v>121</v>
      </c>
      <c r="E9" s="6">
        <v>1992</v>
      </c>
      <c r="F9" s="48" t="str">
        <f t="shared" si="0"/>
        <v>MA</v>
      </c>
      <c r="G9" s="18" t="s">
        <v>97</v>
      </c>
    </row>
    <row r="10" spans="1:12" x14ac:dyDescent="0.25">
      <c r="A10" s="27">
        <v>8</v>
      </c>
      <c r="B10" s="28" t="s">
        <v>87</v>
      </c>
      <c r="C10" s="9" t="s">
        <v>123</v>
      </c>
      <c r="D10" s="9" t="s">
        <v>121</v>
      </c>
      <c r="E10" s="6">
        <v>1992</v>
      </c>
      <c r="F10" s="48" t="s">
        <v>22</v>
      </c>
      <c r="G10" s="18" t="s">
        <v>98</v>
      </c>
    </row>
    <row r="11" spans="1:12" x14ac:dyDescent="0.25">
      <c r="A11" s="27">
        <v>9</v>
      </c>
      <c r="B11" s="28" t="s">
        <v>53</v>
      </c>
      <c r="C11" s="9" t="s">
        <v>54</v>
      </c>
      <c r="D11" s="9" t="s">
        <v>55</v>
      </c>
      <c r="E11" s="6">
        <v>1970</v>
      </c>
      <c r="F11" s="48" t="str">
        <f t="shared" si="0"/>
        <v>MC</v>
      </c>
    </row>
    <row r="12" spans="1:12" x14ac:dyDescent="0.25">
      <c r="A12" s="27">
        <v>10</v>
      </c>
      <c r="B12" s="28" t="s">
        <v>77</v>
      </c>
      <c r="C12" s="9" t="s">
        <v>78</v>
      </c>
      <c r="D12" s="9" t="s">
        <v>124</v>
      </c>
      <c r="E12" s="6">
        <v>1978</v>
      </c>
      <c r="F12" s="48" t="str">
        <f t="shared" si="0"/>
        <v>MB</v>
      </c>
      <c r="G12" s="18" t="s">
        <v>91</v>
      </c>
    </row>
    <row r="13" spans="1:12" x14ac:dyDescent="0.25">
      <c r="A13" s="27">
        <v>11</v>
      </c>
      <c r="B13" s="28" t="s">
        <v>27</v>
      </c>
      <c r="C13" s="9" t="s">
        <v>28</v>
      </c>
      <c r="D13" s="9" t="s">
        <v>26</v>
      </c>
      <c r="E13" s="6">
        <v>1944</v>
      </c>
      <c r="F13" s="48" t="str">
        <f t="shared" si="0"/>
        <v>ME</v>
      </c>
      <c r="G13" s="18" t="s">
        <v>103</v>
      </c>
      <c r="L13"/>
    </row>
    <row r="14" spans="1:12" x14ac:dyDescent="0.25">
      <c r="A14" s="27">
        <v>12</v>
      </c>
      <c r="B14" s="28" t="s">
        <v>5</v>
      </c>
      <c r="C14" s="9" t="s">
        <v>47</v>
      </c>
      <c r="D14" s="9" t="s">
        <v>73</v>
      </c>
      <c r="E14" s="6">
        <v>1942</v>
      </c>
      <c r="F14" s="48" t="str">
        <f t="shared" si="0"/>
        <v>ME</v>
      </c>
      <c r="G14" s="18" t="s">
        <v>104</v>
      </c>
    </row>
    <row r="15" spans="1:12" x14ac:dyDescent="0.25">
      <c r="A15" s="27">
        <v>13</v>
      </c>
      <c r="B15" s="28" t="s">
        <v>75</v>
      </c>
      <c r="C15" s="9" t="s">
        <v>81</v>
      </c>
      <c r="D15" s="9" t="s">
        <v>124</v>
      </c>
      <c r="E15" s="6">
        <v>1985</v>
      </c>
      <c r="F15" s="48" t="str">
        <f t="shared" si="0"/>
        <v>MA</v>
      </c>
      <c r="G15" s="18" t="s">
        <v>105</v>
      </c>
    </row>
    <row r="16" spans="1:12" x14ac:dyDescent="0.25">
      <c r="A16" s="27">
        <v>14</v>
      </c>
      <c r="B16" s="28" t="s">
        <v>50</v>
      </c>
      <c r="C16" s="9" t="s">
        <v>51</v>
      </c>
      <c r="D16" s="9" t="s">
        <v>124</v>
      </c>
      <c r="E16" s="6">
        <v>1950</v>
      </c>
      <c r="F16" s="48" t="str">
        <f t="shared" si="0"/>
        <v>ME</v>
      </c>
      <c r="G16" s="18" t="s">
        <v>106</v>
      </c>
    </row>
    <row r="17" spans="1:7" x14ac:dyDescent="0.25">
      <c r="A17" s="27">
        <v>15</v>
      </c>
      <c r="B17" s="28" t="s">
        <v>32</v>
      </c>
      <c r="C17" s="9" t="s">
        <v>33</v>
      </c>
      <c r="D17" s="9" t="s">
        <v>124</v>
      </c>
      <c r="E17" s="6">
        <v>1989</v>
      </c>
      <c r="F17" s="48" t="str">
        <f t="shared" si="0"/>
        <v>MA</v>
      </c>
      <c r="G17" s="18" t="s">
        <v>107</v>
      </c>
    </row>
    <row r="18" spans="1:7" x14ac:dyDescent="0.25">
      <c r="A18" s="27">
        <v>16</v>
      </c>
      <c r="B18" s="28" t="s">
        <v>50</v>
      </c>
      <c r="C18" s="9" t="s">
        <v>76</v>
      </c>
      <c r="D18" s="9" t="s">
        <v>124</v>
      </c>
      <c r="E18" s="6">
        <v>1964</v>
      </c>
      <c r="F18" s="48" t="str">
        <f t="shared" si="0"/>
        <v>MC</v>
      </c>
      <c r="G18" s="18" t="s">
        <v>108</v>
      </c>
    </row>
    <row r="19" spans="1:7" x14ac:dyDescent="0.25">
      <c r="A19" s="27">
        <v>17</v>
      </c>
      <c r="B19" s="28" t="s">
        <v>87</v>
      </c>
      <c r="C19" s="9" t="s">
        <v>125</v>
      </c>
      <c r="D19" s="9" t="s">
        <v>55</v>
      </c>
      <c r="E19" s="6">
        <v>1994</v>
      </c>
      <c r="F19" s="48" t="s">
        <v>22</v>
      </c>
      <c r="G19" s="18" t="s">
        <v>109</v>
      </c>
    </row>
    <row r="20" spans="1:7" x14ac:dyDescent="0.25">
      <c r="A20" s="27">
        <v>18</v>
      </c>
      <c r="B20" s="28" t="s">
        <v>67</v>
      </c>
      <c r="C20" s="9" t="s">
        <v>68</v>
      </c>
      <c r="D20" s="9" t="s">
        <v>124</v>
      </c>
      <c r="E20" s="6">
        <v>2000</v>
      </c>
      <c r="F20" s="48" t="str">
        <f t="shared" si="0"/>
        <v>HOBBY</v>
      </c>
      <c r="G20" s="18" t="s">
        <v>110</v>
      </c>
    </row>
    <row r="21" spans="1:7" x14ac:dyDescent="0.25">
      <c r="A21" s="27">
        <v>19</v>
      </c>
      <c r="B21" s="28" t="s">
        <v>82</v>
      </c>
      <c r="C21" s="9" t="s">
        <v>83</v>
      </c>
      <c r="D21" s="9" t="s">
        <v>126</v>
      </c>
      <c r="E21" s="6">
        <v>1987</v>
      </c>
      <c r="F21" s="48" t="str">
        <f t="shared" si="0"/>
        <v>MA</v>
      </c>
      <c r="G21" s="18" t="s">
        <v>111</v>
      </c>
    </row>
    <row r="22" spans="1:7" x14ac:dyDescent="0.25">
      <c r="A22" s="27">
        <v>20</v>
      </c>
      <c r="B22" s="28" t="s">
        <v>6</v>
      </c>
      <c r="C22" s="9" t="s">
        <v>10</v>
      </c>
      <c r="D22" s="9" t="s">
        <v>11</v>
      </c>
      <c r="E22" s="6">
        <v>1970</v>
      </c>
      <c r="F22" s="48" t="str">
        <f t="shared" si="0"/>
        <v>MC</v>
      </c>
      <c r="G22" s="18" t="s">
        <v>112</v>
      </c>
    </row>
    <row r="23" spans="1:7" x14ac:dyDescent="0.25">
      <c r="A23" s="27">
        <v>21</v>
      </c>
      <c r="B23" s="28" t="s">
        <v>60</v>
      </c>
      <c r="C23" s="9" t="s">
        <v>10</v>
      </c>
      <c r="D23" s="9" t="s">
        <v>11</v>
      </c>
      <c r="E23" s="6">
        <v>1997</v>
      </c>
      <c r="F23" s="48" t="str">
        <f t="shared" si="0"/>
        <v>MA</v>
      </c>
      <c r="G23" s="18" t="s">
        <v>115</v>
      </c>
    </row>
    <row r="24" spans="1:7" x14ac:dyDescent="0.25">
      <c r="A24" s="27">
        <v>22</v>
      </c>
      <c r="B24" s="28" t="s">
        <v>37</v>
      </c>
      <c r="C24" s="9" t="s">
        <v>38</v>
      </c>
      <c r="D24" s="9" t="s">
        <v>124</v>
      </c>
      <c r="E24" s="6">
        <v>1973</v>
      </c>
      <c r="F24" s="48" t="str">
        <f t="shared" si="0"/>
        <v>MC</v>
      </c>
      <c r="G24" s="18" t="s">
        <v>114</v>
      </c>
    </row>
    <row r="25" spans="1:7" x14ac:dyDescent="0.25">
      <c r="A25" s="27">
        <v>23</v>
      </c>
      <c r="B25" s="28" t="s">
        <v>24</v>
      </c>
      <c r="C25" s="9" t="s">
        <v>25</v>
      </c>
      <c r="D25" s="9" t="s">
        <v>59</v>
      </c>
      <c r="E25" s="6">
        <v>1995</v>
      </c>
      <c r="F25" s="48" t="str">
        <f t="shared" si="0"/>
        <v>MA</v>
      </c>
      <c r="G25" s="18" t="s">
        <v>113</v>
      </c>
    </row>
    <row r="26" spans="1:7" x14ac:dyDescent="0.25">
      <c r="A26" s="27">
        <v>24</v>
      </c>
      <c r="B26" s="28" t="s">
        <v>127</v>
      </c>
      <c r="C26" s="9" t="s">
        <v>128</v>
      </c>
      <c r="D26" s="9" t="s">
        <v>26</v>
      </c>
      <c r="E26" s="6">
        <v>1986</v>
      </c>
      <c r="F26" s="48" t="str">
        <f t="shared" si="0"/>
        <v>MA</v>
      </c>
      <c r="G26" s="18" t="s">
        <v>92</v>
      </c>
    </row>
    <row r="27" spans="1:7" x14ac:dyDescent="0.25">
      <c r="A27" s="27">
        <v>25</v>
      </c>
      <c r="B27" s="29" t="s">
        <v>84</v>
      </c>
      <c r="C27" s="14" t="s">
        <v>129</v>
      </c>
      <c r="D27" s="14" t="s">
        <v>26</v>
      </c>
      <c r="E27" s="6">
        <v>1983</v>
      </c>
      <c r="F27" s="48" t="str">
        <f t="shared" si="0"/>
        <v>MB</v>
      </c>
    </row>
    <row r="28" spans="1:7" x14ac:dyDescent="0.25">
      <c r="A28" s="27">
        <v>26</v>
      </c>
      <c r="B28" s="28" t="s">
        <v>127</v>
      </c>
      <c r="C28" s="9" t="s">
        <v>130</v>
      </c>
      <c r="D28" s="9" t="s">
        <v>131</v>
      </c>
      <c r="E28" s="6">
        <v>1979</v>
      </c>
      <c r="F28" s="48" t="str">
        <f t="shared" si="0"/>
        <v>MB</v>
      </c>
    </row>
    <row r="29" spans="1:7" x14ac:dyDescent="0.25">
      <c r="A29" s="27">
        <v>27</v>
      </c>
      <c r="B29" s="24" t="s">
        <v>41</v>
      </c>
      <c r="C29" s="25" t="s">
        <v>42</v>
      </c>
      <c r="D29" s="9" t="s">
        <v>131</v>
      </c>
      <c r="E29" s="6">
        <v>1980</v>
      </c>
      <c r="F29" s="48" t="s">
        <v>22</v>
      </c>
    </row>
    <row r="30" spans="1:7" x14ac:dyDescent="0.25">
      <c r="A30" s="27">
        <v>28</v>
      </c>
      <c r="B30" s="28" t="s">
        <v>133</v>
      </c>
      <c r="C30" s="9" t="s">
        <v>132</v>
      </c>
      <c r="D30" s="9" t="s">
        <v>134</v>
      </c>
      <c r="E30" s="6">
        <v>1967</v>
      </c>
      <c r="F30" s="48" t="str">
        <f t="shared" si="0"/>
        <v>MC</v>
      </c>
    </row>
    <row r="31" spans="1:7" x14ac:dyDescent="0.25">
      <c r="A31" s="27">
        <v>29</v>
      </c>
      <c r="B31" s="28" t="s">
        <v>135</v>
      </c>
      <c r="C31" s="9" t="s">
        <v>136</v>
      </c>
      <c r="D31" s="9" t="s">
        <v>134</v>
      </c>
      <c r="E31" s="6">
        <v>1965</v>
      </c>
      <c r="F31" s="48" t="str">
        <f t="shared" si="0"/>
        <v>MC</v>
      </c>
    </row>
    <row r="32" spans="1:7" x14ac:dyDescent="0.25">
      <c r="A32" s="27">
        <v>30</v>
      </c>
      <c r="B32" s="28" t="s">
        <v>12</v>
      </c>
      <c r="C32" s="9" t="s">
        <v>13</v>
      </c>
      <c r="D32" s="9" t="s">
        <v>137</v>
      </c>
      <c r="E32" s="6">
        <v>1973</v>
      </c>
      <c r="F32" s="48" t="str">
        <f t="shared" si="0"/>
        <v>MC</v>
      </c>
    </row>
    <row r="33" spans="1:6" x14ac:dyDescent="0.25">
      <c r="A33" s="27">
        <v>31</v>
      </c>
      <c r="B33" s="28" t="s">
        <v>52</v>
      </c>
      <c r="C33" s="9" t="s">
        <v>13</v>
      </c>
      <c r="D33" s="9" t="s">
        <v>137</v>
      </c>
      <c r="E33" s="6">
        <v>1997</v>
      </c>
      <c r="F33" s="48" t="str">
        <f t="shared" si="0"/>
        <v>MA</v>
      </c>
    </row>
    <row r="34" spans="1:6" x14ac:dyDescent="0.25">
      <c r="A34" s="27">
        <v>32</v>
      </c>
      <c r="B34" s="28" t="s">
        <v>29</v>
      </c>
      <c r="C34" s="9" t="s">
        <v>30</v>
      </c>
      <c r="D34" s="9" t="s">
        <v>31</v>
      </c>
      <c r="E34" s="6">
        <v>1966</v>
      </c>
      <c r="F34" s="48" t="str">
        <f t="shared" si="0"/>
        <v>MC</v>
      </c>
    </row>
    <row r="35" spans="1:6" x14ac:dyDescent="0.25">
      <c r="A35" s="27">
        <v>33</v>
      </c>
      <c r="B35" s="28" t="s">
        <v>72</v>
      </c>
      <c r="C35" s="9" t="s">
        <v>71</v>
      </c>
      <c r="D35" s="9" t="s">
        <v>124</v>
      </c>
      <c r="E35" s="6">
        <v>1958</v>
      </c>
      <c r="F35" s="48" t="str">
        <f t="shared" si="0"/>
        <v>MD</v>
      </c>
    </row>
    <row r="36" spans="1:6" x14ac:dyDescent="0.25">
      <c r="A36" s="27">
        <v>34</v>
      </c>
      <c r="B36" s="28" t="s">
        <v>85</v>
      </c>
      <c r="C36" s="9" t="s">
        <v>86</v>
      </c>
      <c r="D36" s="9" t="s">
        <v>124</v>
      </c>
      <c r="E36" s="6">
        <v>1985</v>
      </c>
      <c r="F36" s="48" t="s">
        <v>22</v>
      </c>
    </row>
    <row r="37" spans="1:6" x14ac:dyDescent="0.25">
      <c r="A37" s="27">
        <v>35</v>
      </c>
      <c r="B37" s="28" t="s">
        <v>62</v>
      </c>
      <c r="C37" s="9" t="s">
        <v>66</v>
      </c>
      <c r="D37" s="9" t="s">
        <v>138</v>
      </c>
      <c r="E37" s="6">
        <v>1985</v>
      </c>
      <c r="F37" s="48" t="str">
        <f t="shared" si="0"/>
        <v>MA</v>
      </c>
    </row>
    <row r="38" spans="1:6" x14ac:dyDescent="0.25">
      <c r="A38" s="27">
        <v>36</v>
      </c>
      <c r="B38" s="28" t="s">
        <v>7</v>
      </c>
      <c r="C38" s="9" t="s">
        <v>8</v>
      </c>
      <c r="D38" s="9" t="s">
        <v>9</v>
      </c>
      <c r="E38" s="6">
        <v>1980</v>
      </c>
      <c r="F38" s="48" t="str">
        <f t="shared" si="0"/>
        <v>MB</v>
      </c>
    </row>
    <row r="39" spans="1:6" x14ac:dyDescent="0.25">
      <c r="A39" s="27">
        <v>37</v>
      </c>
      <c r="B39" s="28" t="s">
        <v>64</v>
      </c>
      <c r="C39" s="9" t="s">
        <v>65</v>
      </c>
      <c r="D39" s="9" t="s">
        <v>70</v>
      </c>
      <c r="E39" s="6">
        <v>1976</v>
      </c>
      <c r="F39" s="48" t="str">
        <f t="shared" si="0"/>
        <v>MB</v>
      </c>
    </row>
    <row r="40" spans="1:6" x14ac:dyDescent="0.25">
      <c r="A40" s="30">
        <v>38</v>
      </c>
      <c r="B40" s="29" t="s">
        <v>60</v>
      </c>
      <c r="C40" s="14" t="s">
        <v>69</v>
      </c>
      <c r="D40" s="14" t="s">
        <v>139</v>
      </c>
      <c r="E40" s="6">
        <v>1983</v>
      </c>
      <c r="F40" s="48" t="str">
        <f t="shared" si="0"/>
        <v>MB</v>
      </c>
    </row>
    <row r="41" spans="1:6" x14ac:dyDescent="0.25">
      <c r="A41" s="30">
        <v>39</v>
      </c>
      <c r="B41" s="29" t="s">
        <v>5</v>
      </c>
      <c r="C41" s="14" t="s">
        <v>21</v>
      </c>
      <c r="D41" s="14" t="s">
        <v>140</v>
      </c>
      <c r="E41" s="6">
        <v>1965</v>
      </c>
      <c r="F41" s="48" t="str">
        <f t="shared" si="0"/>
        <v>MC</v>
      </c>
    </row>
    <row r="42" spans="1:6" x14ac:dyDescent="0.25">
      <c r="A42" s="30">
        <v>40</v>
      </c>
      <c r="B42" s="29" t="s">
        <v>43</v>
      </c>
      <c r="C42" s="14" t="s">
        <v>44</v>
      </c>
      <c r="D42" s="14" t="s">
        <v>124</v>
      </c>
      <c r="E42" s="6">
        <v>1980</v>
      </c>
      <c r="F42" s="48" t="str">
        <f t="shared" si="0"/>
        <v>MB</v>
      </c>
    </row>
    <row r="43" spans="1:6" x14ac:dyDescent="0.25">
      <c r="A43" s="27">
        <v>41</v>
      </c>
      <c r="B43" s="28" t="s">
        <v>79</v>
      </c>
      <c r="C43" s="9" t="s">
        <v>80</v>
      </c>
      <c r="D43" s="9" t="s">
        <v>124</v>
      </c>
      <c r="E43" s="6">
        <v>1978</v>
      </c>
      <c r="F43" s="48" t="str">
        <f t="shared" si="0"/>
        <v>MB</v>
      </c>
    </row>
    <row r="44" spans="1:6" x14ac:dyDescent="0.25">
      <c r="A44" s="27">
        <v>42</v>
      </c>
      <c r="B44" s="28"/>
      <c r="C44" s="9"/>
      <c r="D44" s="9"/>
      <c r="E44" s="6"/>
      <c r="F44" s="48"/>
    </row>
    <row r="45" spans="1:6" x14ac:dyDescent="0.25">
      <c r="A45" s="27">
        <v>43</v>
      </c>
      <c r="B45" s="28"/>
      <c r="C45" s="9"/>
      <c r="D45" s="9"/>
      <c r="E45" s="6"/>
      <c r="F45" s="48"/>
    </row>
    <row r="46" spans="1:6" x14ac:dyDescent="0.25">
      <c r="A46" s="30">
        <v>44</v>
      </c>
      <c r="B46" s="29"/>
      <c r="C46" s="14"/>
      <c r="D46" s="14"/>
      <c r="E46" s="6"/>
      <c r="F46" s="48"/>
    </row>
    <row r="47" spans="1:6" x14ac:dyDescent="0.25">
      <c r="A47" s="30">
        <v>45</v>
      </c>
      <c r="B47" s="29"/>
      <c r="C47" s="14"/>
      <c r="D47" s="14"/>
      <c r="E47" s="6"/>
      <c r="F47" s="48"/>
    </row>
    <row r="48" spans="1:6" x14ac:dyDescent="0.25">
      <c r="A48" s="30">
        <v>46</v>
      </c>
      <c r="B48" s="29"/>
      <c r="C48" s="14"/>
      <c r="D48" s="14"/>
      <c r="E48" s="6"/>
      <c r="F48" s="48"/>
    </row>
    <row r="49" spans="1:6" x14ac:dyDescent="0.25">
      <c r="A49" s="27">
        <v>47</v>
      </c>
      <c r="B49" s="28"/>
      <c r="C49" s="9"/>
      <c r="D49" s="9"/>
      <c r="E49" s="6"/>
      <c r="F49" s="48"/>
    </row>
    <row r="50" spans="1:6" x14ac:dyDescent="0.25">
      <c r="A50" s="27">
        <v>48</v>
      </c>
      <c r="B50" s="28"/>
      <c r="C50" s="9"/>
      <c r="D50" s="9"/>
      <c r="E50" s="6"/>
      <c r="F50" s="48"/>
    </row>
    <row r="51" spans="1:6" x14ac:dyDescent="0.25">
      <c r="A51" s="27">
        <v>49</v>
      </c>
      <c r="B51" s="28"/>
      <c r="C51" s="9"/>
      <c r="D51" s="9"/>
      <c r="E51" s="6"/>
      <c r="F51" s="48"/>
    </row>
    <row r="52" spans="1:6" ht="15.75" thickBot="1" x14ac:dyDescent="0.3">
      <c r="A52" s="31">
        <v>50</v>
      </c>
      <c r="B52" s="32"/>
      <c r="C52" s="11"/>
      <c r="D52" s="11"/>
      <c r="E52" s="7"/>
      <c r="F52" s="49"/>
    </row>
  </sheetData>
  <mergeCells count="1">
    <mergeCell ref="A1:F1"/>
  </mergeCells>
  <pageMargins left="0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zoomScale="80" zoomScaleNormal="80" workbookViewId="0">
      <selection activeCell="H3" sqref="H3"/>
    </sheetView>
  </sheetViews>
  <sheetFormatPr defaultRowHeight="15" x14ac:dyDescent="0.25"/>
  <cols>
    <col min="1" max="1" width="9.5703125" style="1" bestFit="1" customWidth="1"/>
    <col min="2" max="2" width="8.85546875" style="66" customWidth="1"/>
    <col min="3" max="3" width="10.28515625" style="66" bestFit="1" customWidth="1"/>
    <col min="4" max="4" width="14.42578125" style="16" customWidth="1"/>
    <col min="5" max="5" width="22" customWidth="1"/>
    <col min="6" max="6" width="23.7109375" customWidth="1"/>
    <col min="7" max="7" width="6.5703125" style="1" bestFit="1" customWidth="1"/>
    <col min="8" max="8" width="10.140625" bestFit="1" customWidth="1"/>
    <col min="9" max="9" width="13.7109375" style="42" customWidth="1"/>
    <col min="10" max="10" width="10.7109375" style="8" customWidth="1"/>
    <col min="11" max="11" width="10.28515625" style="8" bestFit="1" customWidth="1"/>
    <col min="12" max="20" width="6.7109375" style="3" customWidth="1"/>
    <col min="21" max="21" width="8.7109375" style="3" customWidth="1"/>
    <col min="22" max="22" width="10.7109375" style="47" customWidth="1"/>
    <col min="23" max="23" width="12.7109375" style="1" customWidth="1"/>
  </cols>
  <sheetData>
    <row r="1" spans="1:26" ht="23.25" x14ac:dyDescent="0.35">
      <c r="A1" s="59" t="s">
        <v>101</v>
      </c>
      <c r="B1" s="64"/>
      <c r="C1" s="64"/>
      <c r="D1" s="59"/>
      <c r="E1" s="59"/>
      <c r="F1" s="59"/>
      <c r="G1" s="59"/>
      <c r="H1" s="59"/>
      <c r="I1" s="59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4"/>
    </row>
    <row r="2" spans="1:26" s="52" customFormat="1" ht="39.950000000000003" customHeight="1" x14ac:dyDescent="0.25">
      <c r="A2" s="34" t="s">
        <v>0</v>
      </c>
      <c r="B2" s="65" t="s">
        <v>19</v>
      </c>
      <c r="C2" s="65" t="s">
        <v>20</v>
      </c>
      <c r="D2" s="50" t="s">
        <v>1</v>
      </c>
      <c r="E2" s="34" t="s">
        <v>2</v>
      </c>
      <c r="F2" s="34" t="s">
        <v>15</v>
      </c>
      <c r="G2" s="34" t="s">
        <v>3</v>
      </c>
      <c r="H2" s="34" t="s">
        <v>4</v>
      </c>
      <c r="I2" s="41" t="s">
        <v>14</v>
      </c>
      <c r="J2" s="35" t="s">
        <v>88</v>
      </c>
      <c r="K2" s="36" t="s">
        <v>16</v>
      </c>
      <c r="L2" s="34" t="s">
        <v>17</v>
      </c>
      <c r="M2" s="34" t="s">
        <v>23</v>
      </c>
      <c r="N2" s="34" t="s">
        <v>36</v>
      </c>
      <c r="O2" s="34" t="s">
        <v>35</v>
      </c>
      <c r="P2" s="34" t="s">
        <v>34</v>
      </c>
      <c r="Q2" s="34" t="s">
        <v>39</v>
      </c>
      <c r="R2" s="34" t="s">
        <v>40</v>
      </c>
      <c r="S2" s="34" t="s">
        <v>56</v>
      </c>
      <c r="T2" s="34" t="s">
        <v>74</v>
      </c>
      <c r="U2" s="34" t="s">
        <v>89</v>
      </c>
      <c r="V2" s="37" t="s">
        <v>18</v>
      </c>
      <c r="W2" s="51"/>
    </row>
    <row r="3" spans="1:26" s="3" customFormat="1" x14ac:dyDescent="0.25">
      <c r="A3" s="6">
        <v>25</v>
      </c>
      <c r="B3" s="70">
        <v>1</v>
      </c>
      <c r="C3" s="67">
        <v>1</v>
      </c>
      <c r="D3" s="24" t="str">
        <f>VLOOKUP(A3,'01.kolo prezentácia'!$A$3:$F$52,2,FALSE)</f>
        <v>Milan</v>
      </c>
      <c r="E3" s="24" t="str">
        <f>VLOOKUP(A3,'01.kolo prezentácia'!$A$3:$F$52,3,FALSE)</f>
        <v>Makiš</v>
      </c>
      <c r="F3" s="24" t="str">
        <f>VLOOKUP(A3,'01.kolo prezentácia'!$A$3:$F$52,4,FALSE)</f>
        <v>Trenčín</v>
      </c>
      <c r="G3" s="61">
        <f>VLOOKUP(A3,'01.kolo prezentácia'!$A$3:$F$52,5,FALSE)</f>
        <v>1983</v>
      </c>
      <c r="H3" s="61" t="str">
        <f>VLOOKUP(A3,'01.kolo prezentácia'!$A$3:$F$52,6,FALSE)</f>
        <v>MB</v>
      </c>
      <c r="I3" s="40">
        <v>1.1577199074074075E-2</v>
      </c>
      <c r="J3" s="38">
        <f>I3/4</f>
        <v>2.8942997685185187E-3</v>
      </c>
      <c r="K3" s="10">
        <v>0</v>
      </c>
      <c r="L3" s="6">
        <v>20</v>
      </c>
      <c r="M3" s="6"/>
      <c r="N3" s="6"/>
      <c r="O3" s="6"/>
      <c r="P3" s="6"/>
      <c r="Q3" s="6"/>
      <c r="R3" s="6"/>
      <c r="S3" s="6"/>
      <c r="T3" s="6"/>
      <c r="U3" s="6"/>
      <c r="V3" s="39">
        <f t="shared" ref="V3:V27" si="0">SUM(L3:T3)</f>
        <v>20</v>
      </c>
      <c r="W3" s="2"/>
      <c r="X3"/>
      <c r="Y3"/>
      <c r="Z3"/>
    </row>
    <row r="4" spans="1:26" s="3" customFormat="1" x14ac:dyDescent="0.25">
      <c r="A4" s="6">
        <v>31</v>
      </c>
      <c r="B4" s="70">
        <v>2</v>
      </c>
      <c r="C4" s="67">
        <v>1</v>
      </c>
      <c r="D4" s="24" t="str">
        <f>VLOOKUP(A4,'01.kolo prezentácia'!$A$3:$F$52,2,FALSE)</f>
        <v>Kristián</v>
      </c>
      <c r="E4" s="24" t="str">
        <f>VLOOKUP(A4,'01.kolo prezentácia'!$A$3:$F$52,3,FALSE)</f>
        <v>Podlucký</v>
      </c>
      <c r="F4" s="9" t="str">
        <f>VLOOKUP(A4,'01.kolo prezentácia'!$A$3:$F$52,4,FALSE)</f>
        <v>VIA LS</v>
      </c>
      <c r="G4" s="6">
        <f>VLOOKUP(A4,'01.kolo prezentácia'!$A$3:$F$52,5,FALSE)</f>
        <v>1997</v>
      </c>
      <c r="H4" s="6" t="str">
        <f>VLOOKUP(A4,'01.kolo prezentácia'!$A$3:$F$52,6,FALSE)</f>
        <v>MA</v>
      </c>
      <c r="I4" s="40">
        <v>1.1715277777777778E-2</v>
      </c>
      <c r="J4" s="38">
        <f t="shared" ref="J4:J43" si="1">I4/4</f>
        <v>2.9288194444444444E-3</v>
      </c>
      <c r="K4" s="10">
        <f t="shared" ref="K4:K43" si="2">I4-$I$3</f>
        <v>1.3807870370370276E-4</v>
      </c>
      <c r="L4" s="6">
        <v>20</v>
      </c>
      <c r="M4" s="6"/>
      <c r="N4" s="6"/>
      <c r="O4" s="6"/>
      <c r="P4" s="6"/>
      <c r="Q4" s="6"/>
      <c r="R4" s="6"/>
      <c r="S4" s="6"/>
      <c r="T4" s="6"/>
      <c r="U4" s="6"/>
      <c r="V4" s="39">
        <f t="shared" si="0"/>
        <v>20</v>
      </c>
      <c r="W4" s="2"/>
      <c r="X4"/>
      <c r="Y4"/>
      <c r="Z4"/>
    </row>
    <row r="5" spans="1:26" s="3" customFormat="1" x14ac:dyDescent="0.25">
      <c r="A5" s="6">
        <v>24</v>
      </c>
      <c r="B5" s="70">
        <v>3</v>
      </c>
      <c r="C5" s="67">
        <v>2</v>
      </c>
      <c r="D5" s="24" t="str">
        <f>VLOOKUP(A5,'01.kolo prezentácia'!$A$3:$F$52,2,FALSE)</f>
        <v>Tomáš</v>
      </c>
      <c r="E5" s="24" t="str">
        <f>VLOOKUP(A5,'01.kolo prezentácia'!$A$3:$F$52,3,FALSE)</f>
        <v>Podpora</v>
      </c>
      <c r="F5" s="9" t="str">
        <f>VLOOKUP(A5,'01.kolo prezentácia'!$A$3:$F$52,4,FALSE)</f>
        <v>Trenčín</v>
      </c>
      <c r="G5" s="6">
        <f>VLOOKUP(A5,'01.kolo prezentácia'!$A$3:$F$52,5,FALSE)</f>
        <v>1986</v>
      </c>
      <c r="H5" s="6" t="str">
        <f>VLOOKUP(A5,'01.kolo prezentácia'!$A$3:$F$52,6,FALSE)</f>
        <v>MA</v>
      </c>
      <c r="I5" s="40">
        <v>1.1748842592592594E-2</v>
      </c>
      <c r="J5" s="38">
        <f t="shared" si="1"/>
        <v>2.9372106481481484E-3</v>
      </c>
      <c r="K5" s="10">
        <f t="shared" si="2"/>
        <v>1.7164351851851889E-4</v>
      </c>
      <c r="L5" s="6">
        <v>17</v>
      </c>
      <c r="M5" s="6"/>
      <c r="N5" s="6"/>
      <c r="O5" s="6"/>
      <c r="P5" s="6"/>
      <c r="Q5" s="6"/>
      <c r="R5" s="6"/>
      <c r="S5" s="6"/>
      <c r="T5" s="6"/>
      <c r="U5" s="6"/>
      <c r="V5" s="39">
        <f t="shared" si="0"/>
        <v>17</v>
      </c>
      <c r="W5" s="2"/>
      <c r="X5"/>
      <c r="Y5"/>
      <c r="Z5"/>
    </row>
    <row r="6" spans="1:26" s="3" customFormat="1" x14ac:dyDescent="0.25">
      <c r="A6" s="6">
        <v>13</v>
      </c>
      <c r="B6" s="63">
        <v>4</v>
      </c>
      <c r="C6" s="67">
        <v>3</v>
      </c>
      <c r="D6" s="24" t="str">
        <f>VLOOKUP(A6,'01.kolo prezentácia'!$A$3:$F$52,2,FALSE)</f>
        <v>Lukáš</v>
      </c>
      <c r="E6" s="24" t="str">
        <f>VLOOKUP(A6,'01.kolo prezentácia'!$A$3:$F$52,3,FALSE)</f>
        <v>Bátora</v>
      </c>
      <c r="F6" s="9" t="str">
        <f>VLOOKUP(A6,'01.kolo prezentácia'!$A$3:$F$52,4,FALSE)</f>
        <v>Bánovce nad Bebravou</v>
      </c>
      <c r="G6" s="6">
        <f>VLOOKUP(A6,'01.kolo prezentácia'!$A$3:$F$52,5,FALSE)</f>
        <v>1985</v>
      </c>
      <c r="H6" s="6" t="str">
        <f>VLOOKUP(A6,'01.kolo prezentácia'!$A$3:$F$52,6,FALSE)</f>
        <v>MA</v>
      </c>
      <c r="I6" s="40">
        <v>1.1800810185185187E-2</v>
      </c>
      <c r="J6" s="38">
        <f t="shared" si="1"/>
        <v>2.9502025462962967E-3</v>
      </c>
      <c r="K6" s="10">
        <f t="shared" si="2"/>
        <v>2.2361111111111193E-4</v>
      </c>
      <c r="L6" s="6">
        <v>14</v>
      </c>
      <c r="M6" s="6"/>
      <c r="N6" s="6"/>
      <c r="O6" s="6"/>
      <c r="P6" s="6"/>
      <c r="Q6" s="6"/>
      <c r="R6" s="6"/>
      <c r="S6" s="6"/>
      <c r="T6" s="6"/>
      <c r="U6" s="6"/>
      <c r="V6" s="39">
        <f t="shared" si="0"/>
        <v>14</v>
      </c>
      <c r="W6" s="2"/>
      <c r="X6"/>
      <c r="Y6"/>
      <c r="Z6"/>
    </row>
    <row r="7" spans="1:26" s="3" customFormat="1" x14ac:dyDescent="0.25">
      <c r="A7" s="6">
        <v>20</v>
      </c>
      <c r="B7" s="63">
        <v>5</v>
      </c>
      <c r="C7" s="67">
        <v>1</v>
      </c>
      <c r="D7" s="24" t="str">
        <f>VLOOKUP(A7,'01.kolo prezentácia'!$A$3:$F$52,2,FALSE)</f>
        <v>Jozef</v>
      </c>
      <c r="E7" s="24" t="str">
        <f>VLOOKUP(A7,'01.kolo prezentácia'!$A$3:$F$52,3,FALSE)</f>
        <v>Števica</v>
      </c>
      <c r="F7" s="9" t="str">
        <f>VLOOKUP(A7,'01.kolo prezentácia'!$A$3:$F$52,4,FALSE)</f>
        <v>KRB Partizánske</v>
      </c>
      <c r="G7" s="6">
        <f>VLOOKUP(A7,'01.kolo prezentácia'!$A$3:$F$52,5,FALSE)</f>
        <v>1970</v>
      </c>
      <c r="H7" s="6" t="str">
        <f>VLOOKUP(A7,'01.kolo prezentácia'!$A$3:$F$52,6,FALSE)</f>
        <v>MC</v>
      </c>
      <c r="I7" s="40">
        <v>1.1850347222222222E-2</v>
      </c>
      <c r="J7" s="38">
        <f t="shared" si="1"/>
        <v>2.9625868055555555E-3</v>
      </c>
      <c r="K7" s="10">
        <f t="shared" si="2"/>
        <v>2.7314814814814736E-4</v>
      </c>
      <c r="L7" s="6">
        <v>20</v>
      </c>
      <c r="M7" s="6"/>
      <c r="N7" s="6"/>
      <c r="O7" s="6"/>
      <c r="P7" s="6"/>
      <c r="Q7" s="6"/>
      <c r="R7" s="6"/>
      <c r="S7" s="6"/>
      <c r="T7" s="6"/>
      <c r="U7" s="6"/>
      <c r="V7" s="39">
        <f t="shared" si="0"/>
        <v>20</v>
      </c>
      <c r="W7" s="2"/>
      <c r="X7"/>
      <c r="Y7"/>
      <c r="Z7"/>
    </row>
    <row r="8" spans="1:26" x14ac:dyDescent="0.25">
      <c r="A8" s="6">
        <v>35</v>
      </c>
      <c r="B8" s="63">
        <v>6</v>
      </c>
      <c r="C8" s="68">
        <v>4</v>
      </c>
      <c r="D8" s="24" t="str">
        <f>VLOOKUP(A8,'01.kolo prezentácia'!$A$3:$F$52,2,FALSE)</f>
        <v>Juraj</v>
      </c>
      <c r="E8" s="24" t="str">
        <f>VLOOKUP(A8,'01.kolo prezentácia'!$A$3:$F$52,3,FALSE)</f>
        <v>Makový</v>
      </c>
      <c r="F8" s="9" t="str">
        <f>VLOOKUP(A8,'01.kolo prezentácia'!$A$3:$F$52,4,FALSE)</f>
        <v>ŠHOK BN</v>
      </c>
      <c r="G8" s="6">
        <f>VLOOKUP(A8,'01.kolo prezentácia'!$A$3:$F$52,5,FALSE)</f>
        <v>1985</v>
      </c>
      <c r="H8" s="6" t="str">
        <f>VLOOKUP(A8,'01.kolo prezentácia'!$A$3:$F$52,6,FALSE)</f>
        <v>MA</v>
      </c>
      <c r="I8" s="40">
        <v>1.1872569444444444E-2</v>
      </c>
      <c r="J8" s="38">
        <f t="shared" si="1"/>
        <v>2.9681423611111111E-3</v>
      </c>
      <c r="K8" s="44">
        <f t="shared" si="2"/>
        <v>2.9537037037036945E-4</v>
      </c>
      <c r="L8" s="43">
        <v>12</v>
      </c>
      <c r="M8" s="43"/>
      <c r="N8" s="43"/>
      <c r="O8" s="43"/>
      <c r="P8" s="43"/>
      <c r="Q8" s="43"/>
      <c r="R8" s="43"/>
      <c r="S8" s="43"/>
      <c r="T8" s="43"/>
      <c r="U8" s="43"/>
      <c r="V8" s="46">
        <f t="shared" si="0"/>
        <v>12</v>
      </c>
      <c r="W8" s="5"/>
      <c r="X8" s="3"/>
      <c r="Y8" s="3"/>
      <c r="Z8" s="3"/>
    </row>
    <row r="9" spans="1:26" x14ac:dyDescent="0.25">
      <c r="A9" s="6">
        <v>7</v>
      </c>
      <c r="B9" s="63">
        <v>7</v>
      </c>
      <c r="C9" s="63">
        <v>5</v>
      </c>
      <c r="D9" s="24" t="str">
        <f>VLOOKUP(A9,'01.kolo prezentácia'!$A$3:$F$52,2,FALSE)</f>
        <v>Michal</v>
      </c>
      <c r="E9" s="24" t="str">
        <f>VLOOKUP(A9,'01.kolo prezentácia'!$A$3:$F$52,3,FALSE)</f>
        <v>Antal</v>
      </c>
      <c r="F9" s="9" t="str">
        <f>VLOOKUP(A9,'01.kolo prezentácia'!$A$3:$F$52,4,FALSE)</f>
        <v>Čachtice</v>
      </c>
      <c r="G9" s="6">
        <f>VLOOKUP(A9,'01.kolo prezentácia'!$A$3:$F$52,5,FALSE)</f>
        <v>1992</v>
      </c>
      <c r="H9" s="62" t="str">
        <f>VLOOKUP(A9,'01.kolo prezentácia'!$A$3:$F$52,6,FALSE)</f>
        <v>MA</v>
      </c>
      <c r="I9" s="40">
        <v>1.1944675925925926E-2</v>
      </c>
      <c r="J9" s="38">
        <f t="shared" si="1"/>
        <v>2.9861689814814816E-3</v>
      </c>
      <c r="K9" s="44">
        <f t="shared" si="2"/>
        <v>3.6747685185185147E-4</v>
      </c>
      <c r="L9" s="6">
        <v>10</v>
      </c>
      <c r="M9" s="6"/>
      <c r="N9" s="6"/>
      <c r="O9" s="6"/>
      <c r="P9" s="6"/>
      <c r="Q9" s="6"/>
      <c r="R9" s="6"/>
      <c r="S9" s="6"/>
      <c r="T9" s="6"/>
      <c r="U9" s="6"/>
      <c r="V9" s="39">
        <f t="shared" si="0"/>
        <v>10</v>
      </c>
      <c r="W9" s="2"/>
    </row>
    <row r="10" spans="1:26" x14ac:dyDescent="0.25">
      <c r="A10" s="6">
        <v>10</v>
      </c>
      <c r="B10" s="63">
        <v>8</v>
      </c>
      <c r="C10" s="67">
        <v>2</v>
      </c>
      <c r="D10" s="24" t="str">
        <f>VLOOKUP(A10,'01.kolo prezentácia'!$A$3:$F$52,2,FALSE)</f>
        <v>Stanislav</v>
      </c>
      <c r="E10" s="24" t="str">
        <f>VLOOKUP(A10,'01.kolo prezentácia'!$A$3:$F$52,3,FALSE)</f>
        <v>Kobida</v>
      </c>
      <c r="F10" s="9" t="str">
        <f>VLOOKUP(A10,'01.kolo prezentácia'!$A$3:$F$52,4,FALSE)</f>
        <v>Bánovce nad Bebravou</v>
      </c>
      <c r="G10" s="6">
        <f>VLOOKUP(A10,'01.kolo prezentácia'!$A$3:$F$52,5,FALSE)</f>
        <v>1978</v>
      </c>
      <c r="H10" s="6" t="str">
        <f>VLOOKUP(A10,'01.kolo prezentácia'!$A$3:$F$52,6,FALSE)</f>
        <v>MB</v>
      </c>
      <c r="I10" s="40">
        <v>1.1947453703703705E-2</v>
      </c>
      <c r="J10" s="38">
        <f t="shared" si="1"/>
        <v>2.9868634259259262E-3</v>
      </c>
      <c r="K10" s="10">
        <f t="shared" si="2"/>
        <v>3.702546296296301E-4</v>
      </c>
      <c r="L10" s="6">
        <v>17</v>
      </c>
      <c r="M10" s="6"/>
      <c r="N10" s="6"/>
      <c r="O10" s="6"/>
      <c r="P10" s="6"/>
      <c r="Q10" s="6"/>
      <c r="R10" s="6"/>
      <c r="S10" s="6"/>
      <c r="T10" s="6"/>
      <c r="U10" s="6"/>
      <c r="V10" s="39">
        <f t="shared" si="0"/>
        <v>17</v>
      </c>
      <c r="W10" s="2"/>
      <c r="Y10" s="12"/>
      <c r="Z10" s="13"/>
    </row>
    <row r="11" spans="1:26" x14ac:dyDescent="0.25">
      <c r="A11" s="6">
        <v>40</v>
      </c>
      <c r="B11" s="63">
        <v>9</v>
      </c>
      <c r="C11" s="67">
        <v>3</v>
      </c>
      <c r="D11" s="24" t="str">
        <f>VLOOKUP(A11,'01.kolo prezentácia'!$A$3:$F$52,2,FALSE)</f>
        <v>Boris</v>
      </c>
      <c r="E11" s="24" t="str">
        <f>VLOOKUP(A11,'01.kolo prezentácia'!$A$3:$F$52,3,FALSE)</f>
        <v>Göndöč</v>
      </c>
      <c r="F11" s="9" t="str">
        <f>VLOOKUP(A11,'01.kolo prezentácia'!$A$3:$F$52,4,FALSE)</f>
        <v>Bánovce nad Bebravou</v>
      </c>
      <c r="G11" s="6">
        <f>VLOOKUP(A11,'01.kolo prezentácia'!$A$3:$F$52,5,FALSE)</f>
        <v>1980</v>
      </c>
      <c r="H11" s="6" t="str">
        <f>VLOOKUP(A11,'01.kolo prezentácia'!$A$3:$F$52,6,FALSE)</f>
        <v>MB</v>
      </c>
      <c r="I11" s="40">
        <v>1.2209953703703704E-2</v>
      </c>
      <c r="J11" s="38">
        <f t="shared" si="1"/>
        <v>3.0524884259259259E-3</v>
      </c>
      <c r="K11" s="10">
        <f t="shared" si="2"/>
        <v>6.3275462962962895E-4</v>
      </c>
      <c r="L11" s="6">
        <v>14</v>
      </c>
      <c r="M11" s="6"/>
      <c r="N11" s="6"/>
      <c r="O11" s="6"/>
      <c r="P11" s="6"/>
      <c r="Q11" s="6"/>
      <c r="R11" s="6"/>
      <c r="S11" s="6"/>
      <c r="T11" s="6"/>
      <c r="U11" s="6"/>
      <c r="V11" s="39">
        <f t="shared" si="0"/>
        <v>14</v>
      </c>
      <c r="W11" s="5"/>
      <c r="X11" s="3"/>
      <c r="Y11" s="3"/>
      <c r="Z11" s="3"/>
    </row>
    <row r="12" spans="1:26" x14ac:dyDescent="0.25">
      <c r="A12" s="6">
        <v>21</v>
      </c>
      <c r="B12" s="63">
        <v>10</v>
      </c>
      <c r="C12" s="63">
        <v>6</v>
      </c>
      <c r="D12" s="24" t="str">
        <f>VLOOKUP(A12,'01.kolo prezentácia'!$A$3:$F$52,2,FALSE)</f>
        <v>Michal</v>
      </c>
      <c r="E12" s="24" t="str">
        <f>VLOOKUP(A12,'01.kolo prezentácia'!$A$3:$F$52,3,FALSE)</f>
        <v>Števica</v>
      </c>
      <c r="F12" s="9" t="str">
        <f>VLOOKUP(A12,'01.kolo prezentácia'!$A$3:$F$52,4,FALSE)</f>
        <v>KRB Partizánske</v>
      </c>
      <c r="G12" s="6">
        <f>VLOOKUP(A12,'01.kolo prezentácia'!$A$3:$F$52,5,FALSE)</f>
        <v>1997</v>
      </c>
      <c r="H12" s="6" t="str">
        <f>VLOOKUP(A12,'01.kolo prezentácia'!$A$3:$F$52,6,FALSE)</f>
        <v>MA</v>
      </c>
      <c r="I12" s="40">
        <v>1.2255555555555554E-2</v>
      </c>
      <c r="J12" s="38">
        <f t="shared" si="1"/>
        <v>3.0638888888888886E-3</v>
      </c>
      <c r="K12" s="10">
        <f t="shared" si="2"/>
        <v>6.7835648148147944E-4</v>
      </c>
      <c r="L12" s="6">
        <v>9</v>
      </c>
      <c r="M12" s="6"/>
      <c r="N12" s="6"/>
      <c r="O12" s="6"/>
      <c r="P12" s="6"/>
      <c r="Q12" s="6"/>
      <c r="R12" s="6"/>
      <c r="S12" s="6"/>
      <c r="T12" s="6"/>
      <c r="U12" s="6"/>
      <c r="V12" s="39">
        <f t="shared" si="0"/>
        <v>9</v>
      </c>
      <c r="W12" s="2"/>
    </row>
    <row r="13" spans="1:26" x14ac:dyDescent="0.25">
      <c r="A13" s="6">
        <v>36</v>
      </c>
      <c r="B13" s="63">
        <v>11</v>
      </c>
      <c r="C13" s="63">
        <v>4</v>
      </c>
      <c r="D13" s="24" t="str">
        <f>VLOOKUP(A13,'01.kolo prezentácia'!$A$3:$F$52,2,FALSE)</f>
        <v>Ján</v>
      </c>
      <c r="E13" s="24" t="str">
        <f>VLOOKUP(A13,'01.kolo prezentácia'!$A$3:$F$52,3,FALSE)</f>
        <v>Hrčka</v>
      </c>
      <c r="F13" s="9" t="str">
        <f>VLOOKUP(A13,'01.kolo prezentácia'!$A$3:$F$52,4,FALSE)</f>
        <v>Horné Naštice</v>
      </c>
      <c r="G13" s="6">
        <f>VLOOKUP(A13,'01.kolo prezentácia'!$A$3:$F$52,5,FALSE)</f>
        <v>1980</v>
      </c>
      <c r="H13" s="6" t="str">
        <f>VLOOKUP(A13,'01.kolo prezentácia'!$A$3:$F$52,6,FALSE)</f>
        <v>MB</v>
      </c>
      <c r="I13" s="40">
        <v>1.2343749999999999E-2</v>
      </c>
      <c r="J13" s="38">
        <f t="shared" si="1"/>
        <v>3.0859374999999997E-3</v>
      </c>
      <c r="K13" s="10">
        <f t="shared" si="2"/>
        <v>7.66550925925924E-4</v>
      </c>
      <c r="L13" s="6">
        <v>12</v>
      </c>
      <c r="M13" s="6"/>
      <c r="N13" s="6"/>
      <c r="O13" s="6"/>
      <c r="P13" s="6"/>
      <c r="Q13" s="6"/>
      <c r="R13" s="6"/>
      <c r="S13" s="6"/>
      <c r="T13" s="6"/>
      <c r="U13" s="6"/>
      <c r="V13" s="39">
        <f t="shared" si="0"/>
        <v>12</v>
      </c>
    </row>
    <row r="14" spans="1:26" x14ac:dyDescent="0.25">
      <c r="A14" s="6">
        <v>9</v>
      </c>
      <c r="B14" s="63">
        <v>12</v>
      </c>
      <c r="C14" s="67">
        <v>2</v>
      </c>
      <c r="D14" s="24" t="str">
        <f>VLOOKUP(A14,'01.kolo prezentácia'!$A$3:$F$52,2,FALSE)</f>
        <v>Pavol</v>
      </c>
      <c r="E14" s="24" t="str">
        <f>VLOOKUP(A14,'01.kolo prezentácia'!$A$3:$F$52,3,FALSE)</f>
        <v>Grňo</v>
      </c>
      <c r="F14" s="9" t="str">
        <f>VLOOKUP(A14,'01.kolo prezentácia'!$A$3:$F$52,4,FALSE)</f>
        <v>Brezolupy</v>
      </c>
      <c r="G14" s="6">
        <f>VLOOKUP(A14,'01.kolo prezentácia'!$A$3:$F$52,5,FALSE)</f>
        <v>1970</v>
      </c>
      <c r="H14" s="6" t="str">
        <f>VLOOKUP(A14,'01.kolo prezentácia'!$A$3:$F$52,6,FALSE)</f>
        <v>MC</v>
      </c>
      <c r="I14" s="40">
        <v>1.2492245370370371E-2</v>
      </c>
      <c r="J14" s="38">
        <f t="shared" si="1"/>
        <v>3.1230613425925926E-3</v>
      </c>
      <c r="K14" s="10">
        <f t="shared" si="2"/>
        <v>9.1504629629629575E-4</v>
      </c>
      <c r="L14" s="6">
        <v>17</v>
      </c>
      <c r="M14" s="6"/>
      <c r="N14" s="6"/>
      <c r="O14" s="6"/>
      <c r="P14" s="6"/>
      <c r="Q14" s="6"/>
      <c r="R14" s="6"/>
      <c r="S14" s="6"/>
      <c r="T14" s="6"/>
      <c r="U14" s="6"/>
      <c r="V14" s="39">
        <f t="shared" si="0"/>
        <v>17</v>
      </c>
    </row>
    <row r="15" spans="1:26" x14ac:dyDescent="0.25">
      <c r="A15" s="6">
        <v>19</v>
      </c>
      <c r="B15" s="63">
        <v>13</v>
      </c>
      <c r="C15" s="63">
        <v>7</v>
      </c>
      <c r="D15" s="24" t="str">
        <f>VLOOKUP(A15,'01.kolo prezentácia'!$A$3:$F$52,2,FALSE)</f>
        <v>Andrej</v>
      </c>
      <c r="E15" s="24" t="str">
        <f>VLOOKUP(A15,'01.kolo prezentácia'!$A$3:$F$52,3,FALSE)</f>
        <v>Vlček</v>
      </c>
      <c r="F15" s="9" t="str">
        <f>VLOOKUP(A15,'01.kolo prezentácia'!$A$3:$F$52,4,FALSE)</f>
        <v>Žitná Radiša</v>
      </c>
      <c r="G15" s="6">
        <f>VLOOKUP(A15,'01.kolo prezentácia'!$A$3:$F$52,5,FALSE)</f>
        <v>1987</v>
      </c>
      <c r="H15" s="6" t="str">
        <f>VLOOKUP(A15,'01.kolo prezentácia'!$A$3:$F$52,6,FALSE)</f>
        <v>MA</v>
      </c>
      <c r="I15" s="40">
        <v>1.2571527777777779E-2</v>
      </c>
      <c r="J15" s="38">
        <f t="shared" si="1"/>
        <v>3.1428819444444447E-3</v>
      </c>
      <c r="K15" s="10">
        <f t="shared" si="2"/>
        <v>9.9432870370370387E-4</v>
      </c>
      <c r="L15" s="6">
        <v>8</v>
      </c>
      <c r="M15" s="6"/>
      <c r="N15" s="6"/>
      <c r="O15" s="6"/>
      <c r="P15" s="6"/>
      <c r="Q15" s="6"/>
      <c r="R15" s="6"/>
      <c r="S15" s="6"/>
      <c r="T15" s="6"/>
      <c r="U15" s="6"/>
      <c r="V15" s="39">
        <f t="shared" si="0"/>
        <v>8</v>
      </c>
      <c r="W15" s="2"/>
    </row>
    <row r="16" spans="1:26" x14ac:dyDescent="0.25">
      <c r="A16" s="6">
        <v>39</v>
      </c>
      <c r="B16" s="63">
        <v>14</v>
      </c>
      <c r="C16" s="67">
        <v>3</v>
      </c>
      <c r="D16" s="24" t="str">
        <f>VLOOKUP(A16,'01.kolo prezentácia'!$A$3:$F$52,2,FALSE)</f>
        <v>Dušan</v>
      </c>
      <c r="E16" s="24" t="str">
        <f>VLOOKUP(A16,'01.kolo prezentácia'!$A$3:$F$52,3,FALSE)</f>
        <v>Ďuračka</v>
      </c>
      <c r="F16" s="9" t="str">
        <f>VLOOKUP(A16,'01.kolo prezentácia'!$A$3:$F$52,4,FALSE)</f>
        <v>SOKOL Šišov</v>
      </c>
      <c r="G16" s="6">
        <f>VLOOKUP(A16,'01.kolo prezentácia'!$A$3:$F$52,5,FALSE)</f>
        <v>1965</v>
      </c>
      <c r="H16" s="6" t="str">
        <f>VLOOKUP(A16,'01.kolo prezentácia'!$A$3:$F$52,6,FALSE)</f>
        <v>MC</v>
      </c>
      <c r="I16" s="40">
        <v>1.2640972222222222E-2</v>
      </c>
      <c r="J16" s="38">
        <f t="shared" si="1"/>
        <v>3.1602430555555555E-3</v>
      </c>
      <c r="K16" s="10">
        <f t="shared" si="2"/>
        <v>1.063773148148147E-3</v>
      </c>
      <c r="L16" s="6">
        <v>14</v>
      </c>
      <c r="M16" s="6"/>
      <c r="N16" s="6"/>
      <c r="O16" s="6"/>
      <c r="P16" s="6"/>
      <c r="Q16" s="6"/>
      <c r="R16" s="6"/>
      <c r="S16" s="6"/>
      <c r="T16" s="6"/>
      <c r="U16" s="6"/>
      <c r="V16" s="39">
        <f t="shared" si="0"/>
        <v>14</v>
      </c>
      <c r="W16" s="2"/>
    </row>
    <row r="17" spans="1:26" x14ac:dyDescent="0.25">
      <c r="A17" s="6">
        <v>30</v>
      </c>
      <c r="B17" s="63">
        <v>15</v>
      </c>
      <c r="C17" s="63">
        <v>4</v>
      </c>
      <c r="D17" s="24" t="str">
        <f>VLOOKUP(A17,'01.kolo prezentácia'!$A$3:$F$52,2,FALSE)</f>
        <v>Miroslav</v>
      </c>
      <c r="E17" s="24" t="str">
        <f>VLOOKUP(A17,'01.kolo prezentácia'!$A$3:$F$52,3,FALSE)</f>
        <v>Podlucký</v>
      </c>
      <c r="F17" s="9" t="str">
        <f>VLOOKUP(A17,'01.kolo prezentácia'!$A$3:$F$52,4,FALSE)</f>
        <v>VIA LS</v>
      </c>
      <c r="G17" s="6">
        <f>VLOOKUP(A17,'01.kolo prezentácia'!$A$3:$F$52,5,FALSE)</f>
        <v>1973</v>
      </c>
      <c r="H17" s="6" t="str">
        <f>VLOOKUP(A17,'01.kolo prezentácia'!$A$3:$F$52,6,FALSE)</f>
        <v>MC</v>
      </c>
      <c r="I17" s="40">
        <v>1.2678124999999998E-2</v>
      </c>
      <c r="J17" s="38">
        <f t="shared" si="1"/>
        <v>3.1695312499999996E-3</v>
      </c>
      <c r="K17" s="10">
        <f t="shared" si="2"/>
        <v>1.1009259259259236E-3</v>
      </c>
      <c r="L17" s="6">
        <v>12</v>
      </c>
      <c r="M17" s="6"/>
      <c r="N17" s="6"/>
      <c r="O17" s="6"/>
      <c r="P17" s="6"/>
      <c r="Q17" s="6"/>
      <c r="R17" s="6"/>
      <c r="S17" s="6"/>
      <c r="T17" s="6"/>
      <c r="U17" s="6"/>
      <c r="V17" s="39">
        <f t="shared" si="0"/>
        <v>12</v>
      </c>
      <c r="W17" s="2"/>
    </row>
    <row r="18" spans="1:26" x14ac:dyDescent="0.25">
      <c r="A18" s="6">
        <v>41</v>
      </c>
      <c r="B18" s="63">
        <v>16</v>
      </c>
      <c r="C18" s="63">
        <v>5</v>
      </c>
      <c r="D18" s="24" t="str">
        <f>VLOOKUP(A18,'01.kolo prezentácia'!$A$3:$F$52,2,FALSE)</f>
        <v>Radoslav</v>
      </c>
      <c r="E18" s="24" t="str">
        <f>VLOOKUP(A18,'01.kolo prezentácia'!$A$3:$F$52,3,FALSE)</f>
        <v>Gráč</v>
      </c>
      <c r="F18" s="9" t="str">
        <f>VLOOKUP(A18,'01.kolo prezentácia'!$A$3:$F$52,4,FALSE)</f>
        <v>Bánovce nad Bebravou</v>
      </c>
      <c r="G18" s="6">
        <f>VLOOKUP(A18,'01.kolo prezentácia'!$A$3:$F$52,5,FALSE)</f>
        <v>1978</v>
      </c>
      <c r="H18" s="6" t="str">
        <f>VLOOKUP(A18,'01.kolo prezentácia'!$A$3:$F$52,6,FALSE)</f>
        <v>MB</v>
      </c>
      <c r="I18" s="40">
        <v>1.272986111111111E-2</v>
      </c>
      <c r="J18" s="38">
        <f t="shared" si="1"/>
        <v>3.1824652777777775E-3</v>
      </c>
      <c r="K18" s="10">
        <f t="shared" si="2"/>
        <v>1.1526620370370354E-3</v>
      </c>
      <c r="L18" s="6">
        <v>10</v>
      </c>
      <c r="M18" s="6"/>
      <c r="N18" s="6"/>
      <c r="O18" s="6"/>
      <c r="P18" s="6"/>
      <c r="Q18" s="6"/>
      <c r="R18" s="6"/>
      <c r="S18" s="6"/>
      <c r="T18" s="6"/>
      <c r="U18" s="6"/>
      <c r="V18" s="39">
        <f t="shared" si="0"/>
        <v>10</v>
      </c>
    </row>
    <row r="19" spans="1:26" x14ac:dyDescent="0.25">
      <c r="A19" s="6">
        <v>23</v>
      </c>
      <c r="B19" s="63">
        <v>17</v>
      </c>
      <c r="C19" s="63">
        <v>8</v>
      </c>
      <c r="D19" s="24" t="str">
        <f>VLOOKUP(A19,'01.kolo prezentácia'!$A$3:$F$52,2,FALSE)</f>
        <v>Filip</v>
      </c>
      <c r="E19" s="24" t="str">
        <f>VLOOKUP(A19,'01.kolo prezentácia'!$A$3:$F$52,3,FALSE)</f>
        <v>Pokrývka</v>
      </c>
      <c r="F19" s="9" t="str">
        <f>VLOOKUP(A19,'01.kolo prezentácia'!$A$3:$F$52,4,FALSE)</f>
        <v>Gymnázium BN</v>
      </c>
      <c r="G19" s="6">
        <f>VLOOKUP(A19,'01.kolo prezentácia'!$A$3:$F$52,5,FALSE)</f>
        <v>1995</v>
      </c>
      <c r="H19" s="6" t="str">
        <f>VLOOKUP(A19,'01.kolo prezentácia'!$A$3:$F$52,6,FALSE)</f>
        <v>MA</v>
      </c>
      <c r="I19" s="40">
        <v>1.2771064814814817E-2</v>
      </c>
      <c r="J19" s="38">
        <f t="shared" si="1"/>
        <v>3.1927662037037042E-3</v>
      </c>
      <c r="K19" s="10">
        <f t="shared" si="2"/>
        <v>1.1938657407407419E-3</v>
      </c>
      <c r="L19" s="6">
        <v>7</v>
      </c>
      <c r="M19" s="6"/>
      <c r="N19" s="6"/>
      <c r="O19" s="6"/>
      <c r="P19" s="6"/>
      <c r="Q19" s="6"/>
      <c r="R19" s="6"/>
      <c r="S19" s="6"/>
      <c r="T19" s="6"/>
      <c r="U19" s="6"/>
      <c r="V19" s="39">
        <f t="shared" si="0"/>
        <v>7</v>
      </c>
      <c r="W19" s="2"/>
    </row>
    <row r="20" spans="1:26" x14ac:dyDescent="0.25">
      <c r="A20" s="6">
        <v>28</v>
      </c>
      <c r="B20" s="63">
        <v>18</v>
      </c>
      <c r="C20" s="63">
        <v>5</v>
      </c>
      <c r="D20" s="24" t="str">
        <f>VLOOKUP(A20,'01.kolo prezentácia'!$A$3:$F$52,2,FALSE)</f>
        <v>Ivan</v>
      </c>
      <c r="E20" s="24" t="str">
        <f>VLOOKUP(A20,'01.kolo prezentácia'!$A$3:$F$52,3,FALSE)</f>
        <v>Pšenek</v>
      </c>
      <c r="F20" s="9" t="str">
        <f>VLOOKUP(A20,'01.kolo prezentácia'!$A$3:$F$52,4,FALSE)</f>
        <v>Dubnica nad Váhom</v>
      </c>
      <c r="G20" s="6">
        <f>VLOOKUP(A20,'01.kolo prezentácia'!$A$3:$F$52,5,FALSE)</f>
        <v>1967</v>
      </c>
      <c r="H20" s="6" t="str">
        <f>VLOOKUP(A20,'01.kolo prezentácia'!$A$3:$F$52,6,FALSE)</f>
        <v>MC</v>
      </c>
      <c r="I20" s="40">
        <v>1.278888888888889E-2</v>
      </c>
      <c r="J20" s="38">
        <f t="shared" si="1"/>
        <v>3.1972222222222224E-3</v>
      </c>
      <c r="K20" s="10">
        <f t="shared" si="2"/>
        <v>1.2116898148148147E-3</v>
      </c>
      <c r="L20" s="6">
        <v>10</v>
      </c>
      <c r="M20" s="6"/>
      <c r="N20" s="6"/>
      <c r="O20" s="6"/>
      <c r="P20" s="6"/>
      <c r="Q20" s="6"/>
      <c r="R20" s="6"/>
      <c r="S20" s="6"/>
      <c r="T20" s="6"/>
      <c r="U20" s="6"/>
      <c r="V20" s="39">
        <f t="shared" si="0"/>
        <v>10</v>
      </c>
    </row>
    <row r="21" spans="1:26" x14ac:dyDescent="0.25">
      <c r="A21" s="6">
        <v>37</v>
      </c>
      <c r="B21" s="63">
        <v>19</v>
      </c>
      <c r="C21" s="63">
        <v>6</v>
      </c>
      <c r="D21" s="24" t="str">
        <f>VLOOKUP(A21,'01.kolo prezentácia'!$A$3:$F$52,2,FALSE)</f>
        <v>Branislav</v>
      </c>
      <c r="E21" s="24" t="str">
        <f>VLOOKUP(A21,'01.kolo prezentácia'!$A$3:$F$52,3,FALSE)</f>
        <v>Filo</v>
      </c>
      <c r="F21" s="9" t="str">
        <f>VLOOKUP(A21,'01.kolo prezentácia'!$A$3:$F$52,4,FALSE)</f>
        <v>Rybany</v>
      </c>
      <c r="G21" s="6">
        <f>VLOOKUP(A21,'01.kolo prezentácia'!$A$3:$F$52,5,FALSE)</f>
        <v>1976</v>
      </c>
      <c r="H21" s="6" t="str">
        <f>VLOOKUP(A21,'01.kolo prezentácia'!$A$3:$F$52,6,FALSE)</f>
        <v>MB</v>
      </c>
      <c r="I21" s="40">
        <v>1.2797916666666666E-2</v>
      </c>
      <c r="J21" s="38">
        <f t="shared" si="1"/>
        <v>3.1994791666666664E-3</v>
      </c>
      <c r="K21" s="10">
        <f t="shared" si="2"/>
        <v>1.220717592592591E-3</v>
      </c>
      <c r="L21" s="6">
        <v>9</v>
      </c>
      <c r="M21" s="6"/>
      <c r="N21" s="6"/>
      <c r="O21" s="6"/>
      <c r="P21" s="6"/>
      <c r="Q21" s="6"/>
      <c r="R21" s="6"/>
      <c r="S21" s="6"/>
      <c r="T21" s="6"/>
      <c r="U21" s="6"/>
      <c r="V21" s="39">
        <f t="shared" si="0"/>
        <v>9</v>
      </c>
      <c r="W21" s="2"/>
    </row>
    <row r="22" spans="1:26" x14ac:dyDescent="0.25">
      <c r="A22" s="6">
        <v>6</v>
      </c>
      <c r="B22" s="63">
        <v>20</v>
      </c>
      <c r="C22" s="67" t="s">
        <v>182</v>
      </c>
      <c r="D22" s="24" t="str">
        <f>VLOOKUP(A22,'01.kolo prezentácia'!$A$3:$F$52,2,FALSE)</f>
        <v>Jozef</v>
      </c>
      <c r="E22" s="24" t="str">
        <f>VLOOKUP(A22,'01.kolo prezentácia'!$A$3:$F$52,3,FALSE)</f>
        <v>Oprchál</v>
      </c>
      <c r="F22" s="9" t="str">
        <f>VLOOKUP(A22,'01.kolo prezentácia'!$A$3:$F$52,4,FALSE)</f>
        <v>Čachtice</v>
      </c>
      <c r="G22" s="6">
        <f>VLOOKUP(A22,'01.kolo prezentácia'!$A$3:$F$52,5,FALSE)</f>
        <v>1963</v>
      </c>
      <c r="H22" s="6" t="str">
        <f>VLOOKUP(A22,'01.kolo prezentácia'!$A$3:$F$52,6,FALSE)</f>
        <v>MD</v>
      </c>
      <c r="I22" s="40">
        <v>1.3271180555555553E-2</v>
      </c>
      <c r="J22" s="38">
        <f t="shared" si="1"/>
        <v>3.3177951388888884E-3</v>
      </c>
      <c r="K22" s="10">
        <f t="shared" si="2"/>
        <v>1.6939814814814786E-3</v>
      </c>
      <c r="L22" s="6">
        <v>20</v>
      </c>
      <c r="M22" s="6"/>
      <c r="N22" s="6"/>
      <c r="O22" s="6"/>
      <c r="P22" s="6"/>
      <c r="Q22" s="6"/>
      <c r="R22" s="6"/>
      <c r="S22" s="6"/>
      <c r="T22" s="6"/>
      <c r="U22" s="6"/>
      <c r="V22" s="39">
        <f t="shared" si="0"/>
        <v>20</v>
      </c>
      <c r="W22" s="2"/>
    </row>
    <row r="23" spans="1:26" x14ac:dyDescent="0.25">
      <c r="A23" s="6">
        <v>11</v>
      </c>
      <c r="B23" s="63">
        <v>21</v>
      </c>
      <c r="C23" s="67">
        <v>1</v>
      </c>
      <c r="D23" s="24" t="str">
        <f>VLOOKUP(A23,'01.kolo prezentácia'!$A$3:$F$52,2,FALSE)</f>
        <v>Ferdinand</v>
      </c>
      <c r="E23" s="24" t="str">
        <f>VLOOKUP(A23,'01.kolo prezentácia'!$A$3:$F$52,3,FALSE)</f>
        <v>Husár</v>
      </c>
      <c r="F23" s="9" t="str">
        <f>VLOOKUP(A23,'01.kolo prezentácia'!$A$3:$F$52,4,FALSE)</f>
        <v>Trenčín</v>
      </c>
      <c r="G23" s="6">
        <f>VLOOKUP(A23,'01.kolo prezentácia'!$A$3:$F$52,5,FALSE)</f>
        <v>1944</v>
      </c>
      <c r="H23" s="6" t="str">
        <f>VLOOKUP(A23,'01.kolo prezentácia'!$A$3:$F$52,6,FALSE)</f>
        <v>ME</v>
      </c>
      <c r="I23" s="40">
        <v>1.3606828703703703E-2</v>
      </c>
      <c r="J23" s="38">
        <f t="shared" si="1"/>
        <v>3.4017071759259256E-3</v>
      </c>
      <c r="K23" s="10">
        <f t="shared" si="2"/>
        <v>2.0296296296296278E-3</v>
      </c>
      <c r="L23" s="6">
        <v>20</v>
      </c>
      <c r="M23" s="6"/>
      <c r="N23" s="6"/>
      <c r="O23" s="6"/>
      <c r="P23" s="6"/>
      <c r="Q23" s="6"/>
      <c r="R23" s="6"/>
      <c r="S23" s="6"/>
      <c r="T23" s="6"/>
      <c r="U23" s="6"/>
      <c r="V23" s="39">
        <f t="shared" si="0"/>
        <v>20</v>
      </c>
      <c r="W23" s="2"/>
      <c r="Y23" s="12"/>
      <c r="Z23" s="13"/>
    </row>
    <row r="24" spans="1:26" x14ac:dyDescent="0.25">
      <c r="A24" s="6">
        <v>1</v>
      </c>
      <c r="B24" s="63">
        <v>22</v>
      </c>
      <c r="C24" s="63">
        <v>6</v>
      </c>
      <c r="D24" s="24" t="str">
        <f>VLOOKUP(A24,'01.kolo prezentácia'!$A$3:$F$52,2,FALSE)</f>
        <v>Drahoslav</v>
      </c>
      <c r="E24" s="24" t="str">
        <f>VLOOKUP(A24,'01.kolo prezentácia'!$A$3:$F$52,3,FALSE)</f>
        <v>Masarik</v>
      </c>
      <c r="F24" s="9" t="str">
        <f>VLOOKUP(A24,'01.kolo prezentácia'!$A$3:$F$52,4,FALSE)</f>
        <v>Trenčín</v>
      </c>
      <c r="G24" s="6">
        <f>VLOOKUP(A24,'01.kolo prezentácia'!$A$3:$F$52,5,FALSE)</f>
        <v>1967</v>
      </c>
      <c r="H24" s="6" t="str">
        <f>VLOOKUP(A24,'01.kolo prezentácia'!$A$3:$F$52,6,FALSE)</f>
        <v>MC</v>
      </c>
      <c r="I24" s="40">
        <v>1.3660879629629629E-2</v>
      </c>
      <c r="J24" s="38">
        <f t="shared" si="1"/>
        <v>3.4152199074074072E-3</v>
      </c>
      <c r="K24" s="10">
        <f t="shared" si="2"/>
        <v>2.0836805555555539E-3</v>
      </c>
      <c r="L24" s="6">
        <v>9</v>
      </c>
      <c r="M24" s="6"/>
      <c r="N24" s="6"/>
      <c r="O24" s="6"/>
      <c r="P24" s="6"/>
      <c r="Q24" s="6"/>
      <c r="R24" s="6"/>
      <c r="S24" s="6"/>
      <c r="T24" s="6"/>
      <c r="U24" s="6"/>
      <c r="V24" s="39">
        <f t="shared" si="0"/>
        <v>9</v>
      </c>
      <c r="W24" s="2"/>
    </row>
    <row r="25" spans="1:26" x14ac:dyDescent="0.25">
      <c r="A25" s="6">
        <v>3</v>
      </c>
      <c r="B25" s="63">
        <v>23</v>
      </c>
      <c r="C25" s="67">
        <v>1</v>
      </c>
      <c r="D25" s="24" t="str">
        <f>VLOOKUP(A25,'01.kolo prezentácia'!$A$3:$F$52,2,FALSE)</f>
        <v>Veronika</v>
      </c>
      <c r="E25" s="24" t="str">
        <f>VLOOKUP(A25,'01.kolo prezentácia'!$A$3:$F$52,3,FALSE)</f>
        <v>Kováčová-Bakalárová</v>
      </c>
      <c r="F25" s="9" t="str">
        <f>VLOOKUP(A25,'01.kolo prezentácia'!$A$3:$F$52,4,FALSE)</f>
        <v>Trenčín</v>
      </c>
      <c r="G25" s="6">
        <f>VLOOKUP(A25,'01.kolo prezentácia'!$A$3:$F$52,5,FALSE)</f>
        <v>1987</v>
      </c>
      <c r="H25" s="6" t="str">
        <f>VLOOKUP(A25,'01.kolo prezentácia'!$A$3:$F$52,6,FALSE)</f>
        <v>ŽA</v>
      </c>
      <c r="I25" s="40">
        <v>1.3681828703703705E-2</v>
      </c>
      <c r="J25" s="38">
        <f t="shared" si="1"/>
        <v>3.4204571759259262E-3</v>
      </c>
      <c r="K25" s="10">
        <f t="shared" si="2"/>
        <v>2.1046296296296299E-3</v>
      </c>
      <c r="L25" s="6">
        <v>20</v>
      </c>
      <c r="M25" s="6"/>
      <c r="N25" s="6"/>
      <c r="O25" s="6"/>
      <c r="P25" s="6"/>
      <c r="Q25" s="6"/>
      <c r="R25" s="6"/>
      <c r="S25" s="6"/>
      <c r="T25" s="6"/>
      <c r="U25" s="6"/>
      <c r="V25" s="39">
        <f t="shared" si="0"/>
        <v>20</v>
      </c>
      <c r="W25" s="2"/>
    </row>
    <row r="26" spans="1:26" x14ac:dyDescent="0.25">
      <c r="A26" s="6">
        <v>33</v>
      </c>
      <c r="B26" s="63">
        <v>24</v>
      </c>
      <c r="C26" s="67" t="s">
        <v>183</v>
      </c>
      <c r="D26" s="24" t="str">
        <f>VLOOKUP(A26,'01.kolo prezentácia'!$A$3:$F$52,2,FALSE)</f>
        <v>Drahomír</v>
      </c>
      <c r="E26" s="24" t="str">
        <f>VLOOKUP(A26,'01.kolo prezentácia'!$A$3:$F$52,3,FALSE)</f>
        <v>Dubnička</v>
      </c>
      <c r="F26" s="9" t="str">
        <f>VLOOKUP(A26,'01.kolo prezentácia'!$A$3:$F$52,4,FALSE)</f>
        <v>Bánovce nad Bebravou</v>
      </c>
      <c r="G26" s="6">
        <f>VLOOKUP(A26,'01.kolo prezentácia'!$A$3:$F$52,5,FALSE)</f>
        <v>1958</v>
      </c>
      <c r="H26" s="6" t="str">
        <f>VLOOKUP(A26,'01.kolo prezentácia'!$A$3:$F$52,6,FALSE)</f>
        <v>MD</v>
      </c>
      <c r="I26" s="40">
        <v>1.3827546296296296E-2</v>
      </c>
      <c r="J26" s="38">
        <f t="shared" si="1"/>
        <v>3.456886574074074E-3</v>
      </c>
      <c r="K26" s="10">
        <f t="shared" si="2"/>
        <v>2.2503472222222213E-3</v>
      </c>
      <c r="L26" s="6">
        <v>17</v>
      </c>
      <c r="M26" s="6"/>
      <c r="N26" s="6"/>
      <c r="O26" s="6"/>
      <c r="P26" s="6"/>
      <c r="Q26" s="6"/>
      <c r="R26" s="6"/>
      <c r="S26" s="6"/>
      <c r="T26" s="6"/>
      <c r="U26" s="6"/>
      <c r="V26" s="39">
        <f t="shared" si="0"/>
        <v>17</v>
      </c>
      <c r="W26" s="2"/>
    </row>
    <row r="27" spans="1:26" x14ac:dyDescent="0.25">
      <c r="A27" s="6">
        <v>8</v>
      </c>
      <c r="B27" s="63">
        <v>25</v>
      </c>
      <c r="C27" s="67">
        <v>2</v>
      </c>
      <c r="D27" s="24" t="str">
        <f>VLOOKUP(A27,'01.kolo prezentácia'!$A$3:$F$52,2,FALSE)</f>
        <v>Barbora</v>
      </c>
      <c r="E27" s="24" t="str">
        <f>VLOOKUP(A27,'01.kolo prezentácia'!$A$3:$F$52,3,FALSE)</f>
        <v>Doskočilová</v>
      </c>
      <c r="F27" s="14" t="str">
        <f>VLOOKUP(A27,'01.kolo prezentácia'!$A$3:$F$52,4,FALSE)</f>
        <v>Čachtice</v>
      </c>
      <c r="G27" s="15">
        <f>VLOOKUP(A27,'01.kolo prezentácia'!$A$3:$F$52,5,FALSE)</f>
        <v>1992</v>
      </c>
      <c r="H27" s="6" t="str">
        <f>VLOOKUP(A27,'01.kolo prezentácia'!$A$3:$F$52,6,FALSE)</f>
        <v>ŽA</v>
      </c>
      <c r="I27" s="40">
        <v>1.383287037037037E-2</v>
      </c>
      <c r="J27" s="38">
        <f t="shared" si="1"/>
        <v>3.4582175925925926E-3</v>
      </c>
      <c r="K27" s="10">
        <f t="shared" si="2"/>
        <v>2.2556712962962955E-3</v>
      </c>
      <c r="L27" s="6">
        <v>17</v>
      </c>
      <c r="M27" s="6"/>
      <c r="N27" s="6"/>
      <c r="O27" s="6"/>
      <c r="P27" s="6"/>
      <c r="Q27" s="6"/>
      <c r="R27" s="6"/>
      <c r="S27" s="6"/>
      <c r="T27" s="6"/>
      <c r="U27" s="6"/>
      <c r="V27" s="39">
        <f t="shared" si="0"/>
        <v>17</v>
      </c>
      <c r="W27" s="5"/>
      <c r="X27" s="3"/>
      <c r="Y27" s="3"/>
      <c r="Z27" s="3"/>
    </row>
    <row r="28" spans="1:26" x14ac:dyDescent="0.25">
      <c r="A28" s="6">
        <v>22</v>
      </c>
      <c r="B28" s="63">
        <v>26</v>
      </c>
      <c r="C28" s="63">
        <v>7</v>
      </c>
      <c r="D28" s="24" t="str">
        <f>VLOOKUP(A28,'01.kolo prezentácia'!$A$3:$F$52,2,FALSE)</f>
        <v>Teodor</v>
      </c>
      <c r="E28" s="24" t="str">
        <f>VLOOKUP(A28,'01.kolo prezentácia'!$A$3:$F$52,3,FALSE)</f>
        <v>Marko</v>
      </c>
      <c r="F28" s="9" t="str">
        <f>VLOOKUP(A28,'01.kolo prezentácia'!$A$3:$F$52,4,FALSE)</f>
        <v>Bánovce nad Bebravou</v>
      </c>
      <c r="G28" s="6">
        <f>VLOOKUP(A28,'01.kolo prezentácia'!$A$3:$F$52,5,FALSE)</f>
        <v>1973</v>
      </c>
      <c r="H28" s="6" t="str">
        <f>VLOOKUP(A28,'01.kolo prezentácia'!$A$3:$F$52,6,FALSE)</f>
        <v>MC</v>
      </c>
      <c r="I28" s="40">
        <v>1.4170370370370373E-2</v>
      </c>
      <c r="J28" s="38">
        <f t="shared" si="1"/>
        <v>3.5425925925925933E-3</v>
      </c>
      <c r="K28" s="10">
        <f t="shared" si="2"/>
        <v>2.5931712962962983E-3</v>
      </c>
      <c r="L28" s="6">
        <v>8</v>
      </c>
      <c r="M28" s="6"/>
      <c r="N28" s="6"/>
      <c r="O28" s="6"/>
      <c r="P28" s="6"/>
      <c r="Q28" s="6"/>
      <c r="R28" s="6"/>
      <c r="S28" s="6"/>
      <c r="T28" s="6"/>
      <c r="U28" s="6"/>
      <c r="V28" s="39">
        <f>SUBTOTAL(9,L28:U28)</f>
        <v>8</v>
      </c>
      <c r="W28" s="2"/>
    </row>
    <row r="29" spans="1:26" x14ac:dyDescent="0.25">
      <c r="A29" s="6">
        <v>38</v>
      </c>
      <c r="B29" s="63">
        <v>27</v>
      </c>
      <c r="C29" s="63">
        <v>7</v>
      </c>
      <c r="D29" s="24" t="str">
        <f>VLOOKUP(A29,'01.kolo prezentácia'!$A$3:$F$52,2,FALSE)</f>
        <v>Michal</v>
      </c>
      <c r="E29" s="24" t="str">
        <f>VLOOKUP(A29,'01.kolo prezentácia'!$A$3:$F$52,3,FALSE)</f>
        <v>Korec</v>
      </c>
      <c r="F29" s="25" t="str">
        <f>VLOOKUP(A29,'01.kolo prezentácia'!$A$3:$F$52,4,FALSE)</f>
        <v>Bratislava</v>
      </c>
      <c r="G29" s="26">
        <f>VLOOKUP(A29,'01.kolo prezentácia'!$A$3:$F$52,5,FALSE)</f>
        <v>1983</v>
      </c>
      <c r="H29" s="6" t="str">
        <f>VLOOKUP(A29,'01.kolo prezentácia'!$A$3:$F$52,6,FALSE)</f>
        <v>MB</v>
      </c>
      <c r="I29" s="40">
        <v>1.4217013888888888E-2</v>
      </c>
      <c r="J29" s="38">
        <f t="shared" si="1"/>
        <v>3.5542534722222221E-3</v>
      </c>
      <c r="K29" s="10">
        <f t="shared" si="2"/>
        <v>2.6398148148148136E-3</v>
      </c>
      <c r="L29" s="6">
        <v>8</v>
      </c>
      <c r="M29" s="6"/>
      <c r="N29" s="6"/>
      <c r="O29" s="6"/>
      <c r="P29" s="6"/>
      <c r="Q29" s="6"/>
      <c r="R29" s="6"/>
      <c r="S29" s="6"/>
      <c r="T29" s="6"/>
      <c r="U29" s="6"/>
      <c r="V29" s="39">
        <f t="shared" ref="V29:V43" si="3">SUM(L29:T29)</f>
        <v>8</v>
      </c>
      <c r="W29" s="2"/>
    </row>
    <row r="30" spans="1:26" x14ac:dyDescent="0.25">
      <c r="A30" s="6">
        <v>16</v>
      </c>
      <c r="B30" s="63">
        <v>28</v>
      </c>
      <c r="C30" s="63">
        <v>8</v>
      </c>
      <c r="D30" s="24" t="str">
        <f>VLOOKUP(A30,'01.kolo prezentácia'!$A$3:$F$52,2,FALSE)</f>
        <v>Marián</v>
      </c>
      <c r="E30" s="24" t="str">
        <f>VLOOKUP(A30,'01.kolo prezentácia'!$A$3:$F$52,3,FALSE)</f>
        <v>Adamkovič</v>
      </c>
      <c r="F30" s="9" t="str">
        <f>VLOOKUP(A30,'01.kolo prezentácia'!$A$3:$F$52,4,FALSE)</f>
        <v>Bánovce nad Bebravou</v>
      </c>
      <c r="G30" s="6">
        <f>VLOOKUP(A30,'01.kolo prezentácia'!$A$3:$F$52,5,FALSE)</f>
        <v>1964</v>
      </c>
      <c r="H30" s="6" t="str">
        <f>VLOOKUP(A30,'01.kolo prezentácia'!$A$3:$F$52,6,FALSE)</f>
        <v>MC</v>
      </c>
      <c r="I30" s="40">
        <v>1.454664351851852E-2</v>
      </c>
      <c r="J30" s="38">
        <f t="shared" si="1"/>
        <v>3.6366608796296299E-3</v>
      </c>
      <c r="K30" s="10">
        <f t="shared" si="2"/>
        <v>2.9694444444444447E-3</v>
      </c>
      <c r="L30" s="6">
        <v>7</v>
      </c>
      <c r="M30" s="6"/>
      <c r="N30" s="6"/>
      <c r="O30" s="6"/>
      <c r="P30" s="6"/>
      <c r="Q30" s="6"/>
      <c r="R30" s="6"/>
      <c r="S30" s="6"/>
      <c r="T30" s="6"/>
      <c r="U30" s="6"/>
      <c r="V30" s="39">
        <f t="shared" si="3"/>
        <v>7</v>
      </c>
    </row>
    <row r="31" spans="1:26" x14ac:dyDescent="0.25">
      <c r="A31" s="6">
        <v>5</v>
      </c>
      <c r="B31" s="63">
        <v>29</v>
      </c>
      <c r="C31" s="63">
        <v>8</v>
      </c>
      <c r="D31" s="24" t="str">
        <f>VLOOKUP(A31,'01.kolo prezentácia'!$A$3:$F$52,2,FALSE)</f>
        <v>Martin</v>
      </c>
      <c r="E31" s="24" t="str">
        <f>VLOOKUP(A31,'01.kolo prezentácia'!$A$3:$F$52,3,FALSE)</f>
        <v>Kováč</v>
      </c>
      <c r="F31" s="9" t="str">
        <f>VLOOKUP(A31,'01.kolo prezentácia'!$A$3:$F$52,4,FALSE)</f>
        <v>Trenčín</v>
      </c>
      <c r="G31" s="6">
        <f>VLOOKUP(A31,'01.kolo prezentácia'!$A$3:$F$52,5,FALSE)</f>
        <v>1974</v>
      </c>
      <c r="H31" s="6" t="str">
        <f>VLOOKUP(A31,'01.kolo prezentácia'!$A$3:$F$52,6,FALSE)</f>
        <v>MB</v>
      </c>
      <c r="I31" s="40">
        <v>1.4851967592592592E-2</v>
      </c>
      <c r="J31" s="38">
        <f t="shared" si="1"/>
        <v>3.712991898148148E-3</v>
      </c>
      <c r="K31" s="10">
        <f t="shared" si="2"/>
        <v>3.2747685185185171E-3</v>
      </c>
      <c r="L31" s="6">
        <v>7</v>
      </c>
      <c r="M31" s="6"/>
      <c r="N31" s="6"/>
      <c r="O31" s="6"/>
      <c r="P31" s="6"/>
      <c r="Q31" s="6"/>
      <c r="R31" s="6"/>
      <c r="S31" s="6"/>
      <c r="T31" s="6"/>
      <c r="U31" s="6"/>
      <c r="V31" s="39">
        <f t="shared" si="3"/>
        <v>7</v>
      </c>
      <c r="W31" s="2"/>
      <c r="Y31" s="12"/>
      <c r="Z31" s="13"/>
    </row>
    <row r="32" spans="1:26" x14ac:dyDescent="0.25">
      <c r="A32" s="6">
        <v>18</v>
      </c>
      <c r="B32" s="63">
        <v>30</v>
      </c>
      <c r="C32" s="67" t="s">
        <v>182</v>
      </c>
      <c r="D32" s="24" t="str">
        <f>VLOOKUP(A32,'01.kolo prezentácia'!$A$3:$F$52,2,FALSE)</f>
        <v>Samuel</v>
      </c>
      <c r="E32" s="24" t="str">
        <f>VLOOKUP(A32,'01.kolo prezentácia'!$A$3:$F$52,3,FALSE)</f>
        <v>Karas</v>
      </c>
      <c r="F32" s="9" t="str">
        <f>VLOOKUP(A32,'01.kolo prezentácia'!$A$3:$F$52,4,FALSE)</f>
        <v>Bánovce nad Bebravou</v>
      </c>
      <c r="G32" s="6">
        <f>VLOOKUP(A32,'01.kolo prezentácia'!$A$3:$F$52,5,FALSE)</f>
        <v>2000</v>
      </c>
      <c r="H32" s="6" t="str">
        <f>VLOOKUP(A32,'01.kolo prezentácia'!$A$3:$F$52,6,FALSE)</f>
        <v>HOBBY</v>
      </c>
      <c r="I32" s="40">
        <v>1.4924074074074074E-2</v>
      </c>
      <c r="J32" s="38">
        <f t="shared" si="1"/>
        <v>3.7310185185185185E-3</v>
      </c>
      <c r="K32" s="10">
        <f t="shared" si="2"/>
        <v>3.3468749999999992E-3</v>
      </c>
      <c r="L32" s="6">
        <v>1</v>
      </c>
      <c r="M32" s="6"/>
      <c r="N32" s="6"/>
      <c r="O32" s="6"/>
      <c r="P32" s="6"/>
      <c r="Q32" s="6"/>
      <c r="R32" s="6"/>
      <c r="S32" s="6"/>
      <c r="T32" s="6"/>
      <c r="U32" s="6"/>
      <c r="V32" s="39">
        <f t="shared" si="3"/>
        <v>1</v>
      </c>
    </row>
    <row r="33" spans="1:26" x14ac:dyDescent="0.25">
      <c r="A33" s="6">
        <v>12</v>
      </c>
      <c r="B33" s="63">
        <v>31</v>
      </c>
      <c r="C33" s="67">
        <v>2</v>
      </c>
      <c r="D33" s="24" t="str">
        <f>VLOOKUP(A33,'01.kolo prezentácia'!$A$3:$F$52,2,FALSE)</f>
        <v>Dušan</v>
      </c>
      <c r="E33" s="24" t="str">
        <f>VLOOKUP(A33,'01.kolo prezentácia'!$A$3:$F$52,3,FALSE)</f>
        <v>Kašička</v>
      </c>
      <c r="F33" s="9" t="str">
        <f>VLOOKUP(A33,'01.kolo prezentácia'!$A$3:$F$52,4,FALSE)</f>
        <v>Čierna Lehota</v>
      </c>
      <c r="G33" s="6">
        <f>VLOOKUP(A33,'01.kolo prezentácia'!$A$3:$F$52,5,FALSE)</f>
        <v>1942</v>
      </c>
      <c r="H33" s="6" t="str">
        <f>VLOOKUP(A33,'01.kolo prezentácia'!$A$3:$F$52,6,FALSE)</f>
        <v>ME</v>
      </c>
      <c r="I33" s="40">
        <v>1.5106365740740741E-2</v>
      </c>
      <c r="J33" s="38">
        <f t="shared" si="1"/>
        <v>3.7765914351851853E-3</v>
      </c>
      <c r="K33" s="10">
        <f t="shared" si="2"/>
        <v>3.5291666666666666E-3</v>
      </c>
      <c r="L33" s="6">
        <v>17</v>
      </c>
      <c r="M33" s="6"/>
      <c r="N33" s="6"/>
      <c r="O33" s="6"/>
      <c r="P33" s="6"/>
      <c r="Q33" s="6"/>
      <c r="R33" s="6"/>
      <c r="S33" s="6"/>
      <c r="T33" s="6"/>
      <c r="U33" s="6"/>
      <c r="V33" s="39">
        <f t="shared" si="3"/>
        <v>17</v>
      </c>
      <c r="W33" s="2"/>
    </row>
    <row r="34" spans="1:26" x14ac:dyDescent="0.25">
      <c r="A34" s="6">
        <v>4</v>
      </c>
      <c r="B34" s="63">
        <v>32</v>
      </c>
      <c r="C34" s="69">
        <v>3</v>
      </c>
      <c r="D34" s="24" t="str">
        <f>VLOOKUP(A34,'01.kolo prezentácia'!$A$3:$F$52,2,FALSE)</f>
        <v>Jozef</v>
      </c>
      <c r="E34" s="24" t="str">
        <f>VLOOKUP(A34,'01.kolo prezentácia'!$A$3:$F$52,3,FALSE)</f>
        <v>Kudla</v>
      </c>
      <c r="F34" s="9" t="str">
        <f>VLOOKUP(A34,'01.kolo prezentácia'!$A$3:$F$52,4,FALSE)</f>
        <v>Trenčín</v>
      </c>
      <c r="G34" s="6">
        <f>VLOOKUP(A34,'01.kolo prezentácia'!$A$3:$F$52,5,FALSE)</f>
        <v>1947</v>
      </c>
      <c r="H34" s="6" t="str">
        <f>VLOOKUP(A34,'01.kolo prezentácia'!$A$3:$F$52,6,FALSE)</f>
        <v>ME</v>
      </c>
      <c r="I34" s="40">
        <v>1.5133796296296296E-2</v>
      </c>
      <c r="J34" s="38">
        <f t="shared" si="1"/>
        <v>3.7834490740740741E-3</v>
      </c>
      <c r="K34" s="44">
        <f t="shared" si="2"/>
        <v>3.5565972222222214E-3</v>
      </c>
      <c r="L34" s="43">
        <v>14</v>
      </c>
      <c r="M34" s="43"/>
      <c r="N34" s="43"/>
      <c r="O34" s="43"/>
      <c r="P34" s="43"/>
      <c r="Q34" s="43"/>
      <c r="R34" s="43"/>
      <c r="S34" s="43"/>
      <c r="T34" s="6"/>
      <c r="U34" s="6"/>
      <c r="V34" s="39">
        <f t="shared" si="3"/>
        <v>14</v>
      </c>
      <c r="W34" s="5"/>
      <c r="X34" s="3"/>
      <c r="Y34" s="3"/>
      <c r="Z34" s="3"/>
    </row>
    <row r="35" spans="1:26" x14ac:dyDescent="0.25">
      <c r="A35" s="6">
        <v>14</v>
      </c>
      <c r="B35" s="63">
        <v>33</v>
      </c>
      <c r="C35" s="63">
        <v>4</v>
      </c>
      <c r="D35" s="24" t="str">
        <f>VLOOKUP(A35,'01.kolo prezentácia'!$A$3:$F$52,2,FALSE)</f>
        <v>Marián</v>
      </c>
      <c r="E35" s="24" t="str">
        <f>VLOOKUP(A35,'01.kolo prezentácia'!$A$3:$F$52,3,FALSE)</f>
        <v>Giertl</v>
      </c>
      <c r="F35" s="9" t="str">
        <f>VLOOKUP(A35,'01.kolo prezentácia'!$A$3:$F$52,4,FALSE)</f>
        <v>Bánovce nad Bebravou</v>
      </c>
      <c r="G35" s="6">
        <f>VLOOKUP(A35,'01.kolo prezentácia'!$A$3:$F$52,5,FALSE)</f>
        <v>1950</v>
      </c>
      <c r="H35" s="6" t="str">
        <f>VLOOKUP(A35,'01.kolo prezentácia'!$A$3:$F$52,6,FALSE)</f>
        <v>ME</v>
      </c>
      <c r="I35" s="40">
        <v>1.5470486111111112E-2</v>
      </c>
      <c r="J35" s="38">
        <f t="shared" si="1"/>
        <v>3.867621527777778E-3</v>
      </c>
      <c r="K35" s="10">
        <f t="shared" si="2"/>
        <v>3.8932870370370371E-3</v>
      </c>
      <c r="L35" s="43">
        <v>12</v>
      </c>
      <c r="M35" s="43"/>
      <c r="N35" s="43"/>
      <c r="O35" s="43"/>
      <c r="P35" s="43"/>
      <c r="Q35" s="43"/>
      <c r="R35" s="43"/>
      <c r="S35" s="43"/>
      <c r="T35" s="43"/>
      <c r="U35" s="43"/>
      <c r="V35" s="46">
        <f t="shared" si="3"/>
        <v>12</v>
      </c>
      <c r="W35" s="2"/>
      <c r="Y35" s="12"/>
      <c r="Z35" s="13"/>
    </row>
    <row r="36" spans="1:26" x14ac:dyDescent="0.25">
      <c r="A36" s="6">
        <v>27</v>
      </c>
      <c r="B36" s="63">
        <v>34</v>
      </c>
      <c r="C36" s="67">
        <v>3</v>
      </c>
      <c r="D36" s="24" t="str">
        <f>VLOOKUP(A36,'01.kolo prezentácia'!$A$3:$F$52,2,FALSE)</f>
        <v>Mária</v>
      </c>
      <c r="E36" s="24" t="str">
        <f>VLOOKUP(A36,'01.kolo prezentácia'!$A$3:$F$52,3,FALSE)</f>
        <v>Stanovičová</v>
      </c>
      <c r="F36" s="9" t="str">
        <f>VLOOKUP(A36,'01.kolo prezentácia'!$A$3:$F$52,4,FALSE)</f>
        <v>Partizánske</v>
      </c>
      <c r="G36" s="6">
        <f>VLOOKUP(A36,'01.kolo prezentácia'!$A$3:$F$52,5,FALSE)</f>
        <v>1980</v>
      </c>
      <c r="H36" s="6" t="str">
        <f>VLOOKUP(A36,'01.kolo prezentácia'!$A$3:$F$52,6,FALSE)</f>
        <v>ŽA</v>
      </c>
      <c r="I36" s="40">
        <v>1.5489351851851851E-2</v>
      </c>
      <c r="J36" s="38">
        <f t="shared" si="1"/>
        <v>3.8723379629629628E-3</v>
      </c>
      <c r="K36" s="10">
        <f t="shared" si="2"/>
        <v>3.9121527777777765E-3</v>
      </c>
      <c r="L36" s="6">
        <v>14</v>
      </c>
      <c r="M36" s="6"/>
      <c r="N36" s="6"/>
      <c r="O36" s="6"/>
      <c r="P36" s="6"/>
      <c r="Q36" s="6"/>
      <c r="R36" s="6"/>
      <c r="S36" s="6"/>
      <c r="T36" s="6"/>
      <c r="U36" s="6"/>
      <c r="V36" s="39">
        <f t="shared" si="3"/>
        <v>14</v>
      </c>
    </row>
    <row r="37" spans="1:26" x14ac:dyDescent="0.25">
      <c r="A37" s="6">
        <v>15</v>
      </c>
      <c r="B37" s="63">
        <v>35</v>
      </c>
      <c r="C37" s="63">
        <v>4</v>
      </c>
      <c r="D37" s="24" t="str">
        <f>VLOOKUP(A37,'01.kolo prezentácia'!$A$3:$F$52,2,FALSE)</f>
        <v>Nina</v>
      </c>
      <c r="E37" s="24" t="str">
        <f>VLOOKUP(A37,'01.kolo prezentácia'!$A$3:$F$52,3,FALSE)</f>
        <v>Vavrová</v>
      </c>
      <c r="F37" s="9" t="str">
        <f>VLOOKUP(A37,'01.kolo prezentácia'!$A$3:$F$52,4,FALSE)</f>
        <v>Bánovce nad Bebravou</v>
      </c>
      <c r="G37" s="6">
        <f>VLOOKUP(A37,'01.kolo prezentácia'!$A$3:$F$52,5,FALSE)</f>
        <v>1989</v>
      </c>
      <c r="H37" s="6" t="s">
        <v>22</v>
      </c>
      <c r="I37" s="40">
        <v>1.6037152777777775E-2</v>
      </c>
      <c r="J37" s="38">
        <f t="shared" si="1"/>
        <v>4.0092881944444438E-3</v>
      </c>
      <c r="K37" s="10">
        <f t="shared" si="2"/>
        <v>4.4599537037037004E-3</v>
      </c>
      <c r="L37" s="6">
        <v>12</v>
      </c>
      <c r="M37" s="6"/>
      <c r="N37" s="6"/>
      <c r="O37" s="6"/>
      <c r="P37" s="6"/>
      <c r="Q37" s="6"/>
      <c r="R37" s="6"/>
      <c r="S37" s="6"/>
      <c r="T37" s="6"/>
      <c r="U37" s="6"/>
      <c r="V37" s="39">
        <f t="shared" si="3"/>
        <v>12</v>
      </c>
    </row>
    <row r="38" spans="1:26" x14ac:dyDescent="0.25">
      <c r="A38" s="6">
        <v>32</v>
      </c>
      <c r="B38" s="63">
        <v>36</v>
      </c>
      <c r="C38" s="63">
        <v>9</v>
      </c>
      <c r="D38" s="24" t="str">
        <f>VLOOKUP(A38,'01.kolo prezentácia'!$A$3:$F$52,2,FALSE)</f>
        <v>Anton</v>
      </c>
      <c r="E38" s="24" t="str">
        <f>VLOOKUP(A38,'01.kolo prezentácia'!$A$3:$F$52,3,FALSE)</f>
        <v>Igaz</v>
      </c>
      <c r="F38" s="9" t="str">
        <f>VLOOKUP(A38,'01.kolo prezentácia'!$A$3:$F$52,4,FALSE)</f>
        <v>Biskupice</v>
      </c>
      <c r="G38" s="6">
        <f>VLOOKUP(A38,'01.kolo prezentácia'!$A$3:$F$52,5,FALSE)</f>
        <v>1966</v>
      </c>
      <c r="H38" s="6" t="str">
        <f>VLOOKUP(A38,'01.kolo prezentácia'!$A$3:$F$52,6,FALSE)</f>
        <v>MC</v>
      </c>
      <c r="I38" s="40">
        <v>1.6419675925925924E-2</v>
      </c>
      <c r="J38" s="38">
        <f t="shared" si="1"/>
        <v>4.1049189814814811E-3</v>
      </c>
      <c r="K38" s="10">
        <f t="shared" si="2"/>
        <v>4.8424768518518495E-3</v>
      </c>
      <c r="L38" s="6">
        <v>6</v>
      </c>
      <c r="M38" s="6"/>
      <c r="N38" s="6"/>
      <c r="O38" s="6"/>
      <c r="P38" s="6"/>
      <c r="Q38" s="6"/>
      <c r="R38" s="6"/>
      <c r="S38" s="6"/>
      <c r="T38" s="6"/>
      <c r="U38" s="6"/>
      <c r="V38" s="39">
        <f t="shared" si="3"/>
        <v>6</v>
      </c>
    </row>
    <row r="39" spans="1:26" x14ac:dyDescent="0.25">
      <c r="A39" s="6">
        <v>29</v>
      </c>
      <c r="B39" s="63">
        <v>37</v>
      </c>
      <c r="C39" s="67">
        <v>1</v>
      </c>
      <c r="D39" s="24" t="str">
        <f>VLOOKUP(A39,'01.kolo prezentácia'!$A$3:$F$52,2,FALSE)</f>
        <v>Emília</v>
      </c>
      <c r="E39" s="24" t="str">
        <f>VLOOKUP(A39,'01.kolo prezentácia'!$A$3:$F$52,3,FALSE)</f>
        <v>Pšeneková</v>
      </c>
      <c r="F39" s="9" t="str">
        <f>VLOOKUP(A39,'01.kolo prezentácia'!$A$3:$F$52,4,FALSE)</f>
        <v>Dubnica nad Váhom</v>
      </c>
      <c r="G39" s="6">
        <f>VLOOKUP(A39,'01.kolo prezentácia'!$A$3:$F$52,5,FALSE)</f>
        <v>1965</v>
      </c>
      <c r="H39" s="6" t="s">
        <v>116</v>
      </c>
      <c r="I39" s="40">
        <v>1.6601736111111112E-2</v>
      </c>
      <c r="J39" s="38">
        <f t="shared" si="1"/>
        <v>4.1504340277777781E-3</v>
      </c>
      <c r="K39" s="10">
        <f t="shared" si="2"/>
        <v>5.0245370370370374E-3</v>
      </c>
      <c r="L39" s="6">
        <v>20</v>
      </c>
      <c r="M39" s="6"/>
      <c r="N39" s="6"/>
      <c r="O39" s="6"/>
      <c r="P39" s="6"/>
      <c r="Q39" s="6"/>
      <c r="R39" s="6"/>
      <c r="S39" s="6"/>
      <c r="T39" s="6"/>
      <c r="U39" s="6"/>
      <c r="V39" s="39">
        <f t="shared" si="3"/>
        <v>20</v>
      </c>
      <c r="W39" s="2"/>
    </row>
    <row r="40" spans="1:26" x14ac:dyDescent="0.25">
      <c r="A40" s="6">
        <v>17</v>
      </c>
      <c r="B40" s="63">
        <v>38</v>
      </c>
      <c r="C40" s="63">
        <v>5</v>
      </c>
      <c r="D40" s="24" t="str">
        <f>VLOOKUP(A40,'01.kolo prezentácia'!$A$3:$F$52,2,FALSE)</f>
        <v>Barbora</v>
      </c>
      <c r="E40" s="24" t="str">
        <f>VLOOKUP(A40,'01.kolo prezentácia'!$A$3:$F$52,3,FALSE)</f>
        <v>Kluvánková</v>
      </c>
      <c r="F40" s="9" t="str">
        <f>VLOOKUP(A40,'01.kolo prezentácia'!$A$3:$F$52,4,FALSE)</f>
        <v>Brezolupy</v>
      </c>
      <c r="G40" s="6">
        <f>VLOOKUP(A40,'01.kolo prezentácia'!$A$3:$F$52,5,FALSE)</f>
        <v>1994</v>
      </c>
      <c r="H40" s="6" t="str">
        <f>VLOOKUP(A40,'01.kolo prezentácia'!$A$3:$F$52,6,FALSE)</f>
        <v>ŽA</v>
      </c>
      <c r="I40" s="40">
        <v>1.6697569444444445E-2</v>
      </c>
      <c r="J40" s="38">
        <f t="shared" si="1"/>
        <v>4.1743923611111114E-3</v>
      </c>
      <c r="K40" s="10">
        <f t="shared" si="2"/>
        <v>5.1203703703703706E-3</v>
      </c>
      <c r="L40" s="6">
        <v>10</v>
      </c>
      <c r="M40" s="6"/>
      <c r="N40" s="6"/>
      <c r="O40" s="6"/>
      <c r="P40" s="6"/>
      <c r="Q40" s="6"/>
      <c r="R40" s="6"/>
      <c r="S40" s="6"/>
      <c r="T40" s="6"/>
      <c r="U40" s="6"/>
      <c r="V40" s="39">
        <f t="shared" si="3"/>
        <v>10</v>
      </c>
      <c r="W40" s="2"/>
    </row>
    <row r="41" spans="1:26" x14ac:dyDescent="0.25">
      <c r="A41" s="6">
        <v>26</v>
      </c>
      <c r="B41" s="63">
        <v>39</v>
      </c>
      <c r="C41" s="63">
        <v>10</v>
      </c>
      <c r="D41" s="24" t="str">
        <f>VLOOKUP(A41,'01.kolo prezentácia'!$A$3:$F$52,2,FALSE)</f>
        <v>Tomáš</v>
      </c>
      <c r="E41" s="24" t="str">
        <f>VLOOKUP(A41,'01.kolo prezentácia'!$A$3:$F$52,3,FALSE)</f>
        <v>Mihalička</v>
      </c>
      <c r="F41" s="9" t="str">
        <f>VLOOKUP(A41,'01.kolo prezentácia'!$A$3:$F$52,4,FALSE)</f>
        <v>Partizánske</v>
      </c>
      <c r="G41" s="6">
        <f>VLOOKUP(A41,'01.kolo prezentácia'!$A$3:$F$52,5,FALSE)</f>
        <v>1979</v>
      </c>
      <c r="H41" s="6" t="str">
        <f>VLOOKUP(A41,'01.kolo prezentácia'!$A$3:$F$52,6,FALSE)</f>
        <v>MB</v>
      </c>
      <c r="I41" s="40">
        <v>1.7055787037037036E-2</v>
      </c>
      <c r="J41" s="38">
        <f t="shared" si="1"/>
        <v>4.263946759259259E-3</v>
      </c>
      <c r="K41" s="10">
        <f t="shared" si="2"/>
        <v>5.4785879629629611E-3</v>
      </c>
      <c r="L41" s="6">
        <v>5</v>
      </c>
      <c r="M41" s="6"/>
      <c r="N41" s="6"/>
      <c r="O41" s="6"/>
      <c r="P41" s="6"/>
      <c r="Q41" s="6"/>
      <c r="R41" s="6"/>
      <c r="S41" s="6"/>
      <c r="T41" s="6"/>
      <c r="U41" s="6"/>
      <c r="V41" s="46">
        <f t="shared" si="3"/>
        <v>5</v>
      </c>
    </row>
    <row r="42" spans="1:26" x14ac:dyDescent="0.25">
      <c r="A42" s="6">
        <v>34</v>
      </c>
      <c r="B42" s="63">
        <v>40</v>
      </c>
      <c r="C42" s="63">
        <v>6</v>
      </c>
      <c r="D42" s="24" t="str">
        <f>VLOOKUP(A42,'01.kolo prezentácia'!$A$3:$F$52,2,FALSE)</f>
        <v>Lenka</v>
      </c>
      <c r="E42" s="24" t="str">
        <f>VLOOKUP(A42,'01.kolo prezentácia'!$A$3:$F$52,3,FALSE)</f>
        <v>Karasová</v>
      </c>
      <c r="F42" s="9" t="str">
        <f>VLOOKUP(A42,'01.kolo prezentácia'!$A$3:$F$52,4,FALSE)</f>
        <v>Bánovce nad Bebravou</v>
      </c>
      <c r="G42" s="6">
        <f>VLOOKUP(A42,'01.kolo prezentácia'!$A$3:$F$52,5,FALSE)</f>
        <v>1985</v>
      </c>
      <c r="H42" s="6" t="str">
        <f>VLOOKUP(A42,'01.kolo prezentácia'!$A$3:$F$52,6,FALSE)</f>
        <v>ŽA</v>
      </c>
      <c r="I42" s="40">
        <v>1.7502662037037035E-2</v>
      </c>
      <c r="J42" s="38">
        <f t="shared" si="1"/>
        <v>4.3756655092592588E-3</v>
      </c>
      <c r="K42" s="10">
        <f t="shared" si="2"/>
        <v>5.9254629629629605E-3</v>
      </c>
      <c r="L42" s="6">
        <v>9</v>
      </c>
      <c r="M42" s="6"/>
      <c r="N42" s="6"/>
      <c r="O42" s="6"/>
      <c r="P42" s="6"/>
      <c r="Q42" s="6"/>
      <c r="R42" s="6"/>
      <c r="S42" s="6"/>
      <c r="T42" s="6"/>
      <c r="U42" s="6"/>
      <c r="V42" s="39">
        <f t="shared" si="3"/>
        <v>9</v>
      </c>
    </row>
    <row r="43" spans="1:26" x14ac:dyDescent="0.25">
      <c r="A43" s="6">
        <v>2</v>
      </c>
      <c r="B43" s="63">
        <v>41</v>
      </c>
      <c r="C43" s="67">
        <v>2</v>
      </c>
      <c r="D43" s="24" t="str">
        <f>VLOOKUP(A43,'01.kolo prezentácia'!$A$3:$F$52,2,FALSE)</f>
        <v>Jana</v>
      </c>
      <c r="E43" s="24" t="str">
        <f>VLOOKUP(A43,'01.kolo prezentácia'!$A$3:$F$52,3,FALSE)</f>
        <v>Masariková</v>
      </c>
      <c r="F43" s="9" t="str">
        <f>VLOOKUP(A43,'01.kolo prezentácia'!$A$3:$F$52,4,FALSE)</f>
        <v>Trenčín</v>
      </c>
      <c r="G43" s="6">
        <f>VLOOKUP(A43,'01.kolo prezentácia'!$A$3:$F$52,5,FALSE)</f>
        <v>1968</v>
      </c>
      <c r="H43" s="6" t="str">
        <f>VLOOKUP(A43,'01.kolo prezentácia'!$A$3:$F$52,6,FALSE)</f>
        <v>ŽB</v>
      </c>
      <c r="I43" s="40">
        <v>1.7672453703703704E-2</v>
      </c>
      <c r="J43" s="38">
        <f t="shared" si="1"/>
        <v>4.418113425925926E-3</v>
      </c>
      <c r="K43" s="10">
        <f t="shared" si="2"/>
        <v>6.0952546296296293E-3</v>
      </c>
      <c r="L43" s="6">
        <v>17</v>
      </c>
      <c r="M43" s="6"/>
      <c r="N43" s="6"/>
      <c r="O43" s="6"/>
      <c r="P43" s="6"/>
      <c r="Q43" s="6"/>
      <c r="R43" s="6"/>
      <c r="S43" s="6"/>
      <c r="T43" s="6"/>
      <c r="U43" s="6"/>
      <c r="V43" s="39">
        <f t="shared" si="3"/>
        <v>17</v>
      </c>
    </row>
  </sheetData>
  <autoFilter ref="A2:Z43"/>
  <mergeCells count="1">
    <mergeCell ref="A1:V1"/>
  </mergeCells>
  <pageMargins left="0.11811023622047245" right="0.11811023622047245" top="0.39370078740157483" bottom="0.39370078740157483" header="0.31496062992125984" footer="0.31496062992125984"/>
  <pageSetup paperSize="9" scale="72" orientation="landscape" r:id="rId1"/>
  <ignoredErrors>
    <ignoredError sqref="V3" formulaRange="1"/>
    <ignoredError sqref="K31:K3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80" zoomScaleNormal="80" workbookViewId="0"/>
  </sheetViews>
  <sheetFormatPr defaultRowHeight="15" x14ac:dyDescent="0.25"/>
  <cols>
    <col min="1" max="1" width="16.5703125" style="33" bestFit="1" customWidth="1"/>
    <col min="2" max="2" width="11.42578125" style="18" bestFit="1" customWidth="1"/>
    <col min="3" max="3" width="25.7109375" style="1" bestFit="1" customWidth="1"/>
    <col min="6" max="6" width="48.5703125" bestFit="1" customWidth="1"/>
  </cols>
  <sheetData>
    <row r="1" spans="1:6" s="54" customFormat="1" ht="21" x14ac:dyDescent="0.25">
      <c r="A1" s="53" t="s">
        <v>57</v>
      </c>
      <c r="B1" s="53" t="s">
        <v>58</v>
      </c>
      <c r="C1" s="53" t="s">
        <v>0</v>
      </c>
      <c r="F1" s="55" t="s">
        <v>100</v>
      </c>
    </row>
    <row r="2" spans="1:6" x14ac:dyDescent="0.25">
      <c r="A2" s="33">
        <v>1</v>
      </c>
      <c r="B2" s="1" t="s">
        <v>180</v>
      </c>
      <c r="C2" s="1">
        <v>25</v>
      </c>
    </row>
    <row r="3" spans="1:6" x14ac:dyDescent="0.25">
      <c r="A3" s="33">
        <v>2</v>
      </c>
      <c r="B3" s="1" t="s">
        <v>179</v>
      </c>
      <c r="C3" s="1">
        <v>31</v>
      </c>
    </row>
    <row r="4" spans="1:6" x14ac:dyDescent="0.25">
      <c r="A4" s="33">
        <v>3</v>
      </c>
      <c r="B4" s="1" t="s">
        <v>178</v>
      </c>
      <c r="C4" s="1">
        <v>24</v>
      </c>
    </row>
    <row r="5" spans="1:6" x14ac:dyDescent="0.25">
      <c r="A5" s="33">
        <v>4</v>
      </c>
      <c r="B5" s="1" t="s">
        <v>177</v>
      </c>
      <c r="C5" s="1">
        <v>13</v>
      </c>
    </row>
    <row r="6" spans="1:6" x14ac:dyDescent="0.25">
      <c r="A6" s="33">
        <v>5</v>
      </c>
      <c r="B6" s="1" t="s">
        <v>176</v>
      </c>
      <c r="C6" s="1">
        <v>20</v>
      </c>
    </row>
    <row r="7" spans="1:6" x14ac:dyDescent="0.25">
      <c r="A7" s="33">
        <v>6</v>
      </c>
      <c r="B7" s="1" t="s">
        <v>175</v>
      </c>
      <c r="C7" s="1">
        <v>35</v>
      </c>
    </row>
    <row r="8" spans="1:6" x14ac:dyDescent="0.25">
      <c r="A8" s="33">
        <v>7</v>
      </c>
      <c r="B8" s="1" t="s">
        <v>174</v>
      </c>
      <c r="C8" s="1">
        <v>7</v>
      </c>
    </row>
    <row r="9" spans="1:6" x14ac:dyDescent="0.25">
      <c r="A9" s="33">
        <v>8</v>
      </c>
      <c r="B9" s="1" t="s">
        <v>173</v>
      </c>
      <c r="C9" s="1">
        <v>10</v>
      </c>
    </row>
    <row r="10" spans="1:6" x14ac:dyDescent="0.25">
      <c r="A10" s="33">
        <v>9</v>
      </c>
      <c r="B10" s="1" t="s">
        <v>172</v>
      </c>
      <c r="C10" s="1">
        <v>40</v>
      </c>
    </row>
    <row r="11" spans="1:6" x14ac:dyDescent="0.25">
      <c r="A11" s="33">
        <v>10</v>
      </c>
      <c r="B11" s="1" t="s">
        <v>171</v>
      </c>
      <c r="C11" s="1">
        <v>21</v>
      </c>
    </row>
    <row r="12" spans="1:6" x14ac:dyDescent="0.25">
      <c r="A12" s="33">
        <v>11</v>
      </c>
      <c r="B12" s="1" t="s">
        <v>170</v>
      </c>
      <c r="C12" s="1">
        <v>36</v>
      </c>
    </row>
    <row r="13" spans="1:6" x14ac:dyDescent="0.25">
      <c r="A13" s="33">
        <v>12</v>
      </c>
      <c r="B13" s="1" t="s">
        <v>169</v>
      </c>
      <c r="C13" s="1">
        <v>9</v>
      </c>
    </row>
    <row r="14" spans="1:6" x14ac:dyDescent="0.25">
      <c r="A14" s="33">
        <v>13</v>
      </c>
      <c r="B14" s="1" t="s">
        <v>181</v>
      </c>
      <c r="C14" s="1">
        <v>19</v>
      </c>
    </row>
    <row r="15" spans="1:6" x14ac:dyDescent="0.25">
      <c r="A15" s="33">
        <v>14</v>
      </c>
      <c r="B15" s="1" t="s">
        <v>168</v>
      </c>
      <c r="C15" s="1">
        <v>39</v>
      </c>
    </row>
    <row r="16" spans="1:6" x14ac:dyDescent="0.25">
      <c r="A16" s="33">
        <v>15</v>
      </c>
      <c r="B16" s="1" t="s">
        <v>167</v>
      </c>
      <c r="C16" s="1">
        <v>30</v>
      </c>
    </row>
    <row r="17" spans="1:3" x14ac:dyDescent="0.25">
      <c r="A17" s="33">
        <v>16</v>
      </c>
      <c r="B17" s="1" t="s">
        <v>166</v>
      </c>
      <c r="C17" s="1">
        <v>41</v>
      </c>
    </row>
    <row r="18" spans="1:3" x14ac:dyDescent="0.25">
      <c r="A18" s="33">
        <v>17</v>
      </c>
      <c r="B18" s="1" t="s">
        <v>165</v>
      </c>
      <c r="C18" s="1">
        <v>23</v>
      </c>
    </row>
    <row r="19" spans="1:3" x14ac:dyDescent="0.25">
      <c r="A19" s="33">
        <v>18</v>
      </c>
      <c r="B19" s="1" t="s">
        <v>164</v>
      </c>
      <c r="C19" s="1">
        <v>28</v>
      </c>
    </row>
    <row r="20" spans="1:3" x14ac:dyDescent="0.25">
      <c r="A20" s="33">
        <v>19</v>
      </c>
      <c r="B20" s="1" t="s">
        <v>163</v>
      </c>
      <c r="C20" s="1">
        <v>37</v>
      </c>
    </row>
    <row r="21" spans="1:3" x14ac:dyDescent="0.25">
      <c r="A21" s="33">
        <v>20</v>
      </c>
      <c r="B21" s="1" t="s">
        <v>162</v>
      </c>
      <c r="C21" s="1">
        <v>6</v>
      </c>
    </row>
    <row r="22" spans="1:3" x14ac:dyDescent="0.25">
      <c r="A22" s="33">
        <v>21</v>
      </c>
      <c r="B22" s="1" t="s">
        <v>161</v>
      </c>
      <c r="C22" s="1">
        <v>11</v>
      </c>
    </row>
    <row r="23" spans="1:3" x14ac:dyDescent="0.25">
      <c r="A23" s="33">
        <v>22</v>
      </c>
      <c r="B23" s="1" t="s">
        <v>160</v>
      </c>
      <c r="C23" s="1">
        <v>1</v>
      </c>
    </row>
    <row r="24" spans="1:3" x14ac:dyDescent="0.25">
      <c r="A24" s="33">
        <v>23</v>
      </c>
      <c r="B24" s="1" t="s">
        <v>159</v>
      </c>
      <c r="C24" s="1">
        <v>3</v>
      </c>
    </row>
    <row r="25" spans="1:3" x14ac:dyDescent="0.25">
      <c r="A25" s="33">
        <v>24</v>
      </c>
      <c r="B25" s="1" t="s">
        <v>158</v>
      </c>
      <c r="C25" s="1">
        <v>33</v>
      </c>
    </row>
    <row r="26" spans="1:3" x14ac:dyDescent="0.25">
      <c r="A26" s="33">
        <v>25</v>
      </c>
      <c r="B26" s="1" t="s">
        <v>157</v>
      </c>
      <c r="C26" s="1">
        <v>8</v>
      </c>
    </row>
    <row r="27" spans="1:3" x14ac:dyDescent="0.25">
      <c r="A27" s="33">
        <v>26</v>
      </c>
      <c r="B27" s="1" t="s">
        <v>156</v>
      </c>
      <c r="C27" s="1">
        <v>22</v>
      </c>
    </row>
    <row r="28" spans="1:3" x14ac:dyDescent="0.25">
      <c r="A28" s="33">
        <v>27</v>
      </c>
      <c r="B28" s="1" t="s">
        <v>155</v>
      </c>
      <c r="C28" s="1">
        <v>38</v>
      </c>
    </row>
    <row r="29" spans="1:3" x14ac:dyDescent="0.25">
      <c r="A29" s="33">
        <v>28</v>
      </c>
      <c r="B29" s="1" t="s">
        <v>154</v>
      </c>
      <c r="C29" s="1">
        <v>16</v>
      </c>
    </row>
    <row r="30" spans="1:3" x14ac:dyDescent="0.25">
      <c r="A30" s="33">
        <v>29</v>
      </c>
      <c r="B30" s="1" t="s">
        <v>153</v>
      </c>
      <c r="C30" s="1">
        <v>5</v>
      </c>
    </row>
    <row r="31" spans="1:3" x14ac:dyDescent="0.25">
      <c r="A31" s="33">
        <v>30</v>
      </c>
      <c r="B31" s="1" t="s">
        <v>152</v>
      </c>
      <c r="C31" s="1">
        <v>18</v>
      </c>
    </row>
    <row r="32" spans="1:3" x14ac:dyDescent="0.25">
      <c r="A32" s="33">
        <v>31</v>
      </c>
      <c r="B32" s="1" t="s">
        <v>151</v>
      </c>
      <c r="C32" s="1">
        <v>12</v>
      </c>
    </row>
    <row r="33" spans="1:3" x14ac:dyDescent="0.25">
      <c r="A33" s="33">
        <v>32</v>
      </c>
      <c r="B33" s="1" t="s">
        <v>150</v>
      </c>
      <c r="C33" s="1">
        <v>4</v>
      </c>
    </row>
    <row r="34" spans="1:3" x14ac:dyDescent="0.25">
      <c r="A34" s="33">
        <v>33</v>
      </c>
      <c r="B34" s="1" t="s">
        <v>149</v>
      </c>
      <c r="C34" s="1">
        <v>14</v>
      </c>
    </row>
    <row r="35" spans="1:3" x14ac:dyDescent="0.25">
      <c r="A35" s="33">
        <v>34</v>
      </c>
      <c r="B35" s="1" t="s">
        <v>148</v>
      </c>
      <c r="C35" s="1">
        <v>27</v>
      </c>
    </row>
    <row r="36" spans="1:3" x14ac:dyDescent="0.25">
      <c r="A36" s="33">
        <v>35</v>
      </c>
      <c r="B36" s="1" t="s">
        <v>147</v>
      </c>
      <c r="C36" s="1">
        <v>15</v>
      </c>
    </row>
    <row r="37" spans="1:3" x14ac:dyDescent="0.25">
      <c r="A37" s="33">
        <v>36</v>
      </c>
      <c r="B37" s="1" t="s">
        <v>146</v>
      </c>
      <c r="C37" s="1">
        <v>32</v>
      </c>
    </row>
    <row r="38" spans="1:3" x14ac:dyDescent="0.25">
      <c r="A38" s="33">
        <v>37</v>
      </c>
      <c r="B38" s="1" t="s">
        <v>145</v>
      </c>
      <c r="C38" s="1">
        <v>29</v>
      </c>
    </row>
    <row r="39" spans="1:3" x14ac:dyDescent="0.25">
      <c r="A39" s="33">
        <v>38</v>
      </c>
      <c r="B39" s="1" t="s">
        <v>144</v>
      </c>
      <c r="C39" s="1">
        <v>17</v>
      </c>
    </row>
    <row r="40" spans="1:3" x14ac:dyDescent="0.25">
      <c r="A40" s="33">
        <v>39</v>
      </c>
      <c r="B40" s="1" t="s">
        <v>143</v>
      </c>
      <c r="C40" s="1">
        <v>26</v>
      </c>
    </row>
    <row r="41" spans="1:3" x14ac:dyDescent="0.25">
      <c r="A41" s="33">
        <v>40</v>
      </c>
      <c r="B41" s="1" t="s">
        <v>142</v>
      </c>
      <c r="C41" s="1">
        <v>34</v>
      </c>
    </row>
    <row r="42" spans="1:3" x14ac:dyDescent="0.25">
      <c r="A42" s="33">
        <v>41</v>
      </c>
      <c r="B42" s="1" t="s">
        <v>141</v>
      </c>
      <c r="C42" s="1">
        <v>2</v>
      </c>
    </row>
  </sheetData>
  <autoFilter ref="A1:C1">
    <sortState ref="A2:C41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01.kolo prezentácia</vt:lpstr>
      <vt:lpstr>01.kolo výsledky</vt:lpstr>
      <vt:lpstr>01.kolo stopky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2013-01-27T17:36:34Z</dcterms:modified>
</cp:coreProperties>
</file>