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115" windowHeight="6525" activeTab="1"/>
  </bookViews>
  <sheets>
    <sheet name="10.kolo prezentácia" sheetId="5" r:id="rId1"/>
    <sheet name="10.kolo výsledky " sheetId="6" r:id="rId2"/>
    <sheet name="10.kolo stopky" sheetId="10" r:id="rId3"/>
    <sheet name="DATA_KAT" sheetId="8" r:id="rId4"/>
    <sheet name="ostrix.sk" sheetId="11" r:id="rId5"/>
    <sheet name="BBL-2012_6.kolo_výsledky" sheetId="12" r:id="rId6"/>
    <sheet name="Hárok1" sheetId="13" r:id="rId7"/>
  </sheets>
  <definedNames>
    <definedName name="_xlnm._FilterDatabase" localSheetId="0" hidden="1">'10.kolo prezentácia'!$A$1:$I$106</definedName>
    <definedName name="_xlnm._FilterDatabase" localSheetId="2" hidden="1">'10.kolo stopky'!$H$1:$K$1</definedName>
    <definedName name="_xlnm._FilterDatabase" localSheetId="1" hidden="1">'10.kolo výsledky '!$A$3:$V$53</definedName>
    <definedName name="_xlnm._FilterDatabase" localSheetId="5" hidden="1">'BBL-2012_6.kolo_výsledky'!$A$2:$U$40</definedName>
    <definedName name="_xlnm._FilterDatabase" localSheetId="3" hidden="1">DATA_KAT!#REF!</definedName>
    <definedName name="Klub" localSheetId="2">#REF!</definedName>
    <definedName name="Klub">#REF!</definedName>
    <definedName name="Meno" localSheetId="2">#REF!</definedName>
    <definedName name="Meno">#REF!</definedName>
    <definedName name="_xlnm.Print_Area" localSheetId="3">DATA_KAT!#REF!</definedName>
    <definedName name="Priezvisko" localSheetId="2">#REF!</definedName>
    <definedName name="Priezvisko">#REF!</definedName>
  </definedNames>
  <calcPr calcId="145621"/>
</workbook>
</file>

<file path=xl/calcChain.xml><?xml version="1.0" encoding="utf-8"?>
<calcChain xmlns="http://schemas.openxmlformats.org/spreadsheetml/2006/main">
  <c r="C43" i="10" l="1"/>
  <c r="C44" i="10"/>
  <c r="D19" i="6"/>
  <c r="E19" i="6"/>
  <c r="G19" i="6"/>
  <c r="V19" i="6"/>
  <c r="D17" i="6"/>
  <c r="E17" i="6"/>
  <c r="G17" i="6"/>
  <c r="V17" i="6"/>
  <c r="D33" i="6"/>
  <c r="E33" i="6"/>
  <c r="G33" i="6"/>
  <c r="V33" i="6"/>
  <c r="D50" i="6"/>
  <c r="E50" i="6"/>
  <c r="F50" i="6"/>
  <c r="G50" i="6"/>
  <c r="H50" i="6"/>
  <c r="V50" i="6"/>
  <c r="D51" i="6"/>
  <c r="E51" i="6"/>
  <c r="F51" i="6"/>
  <c r="G51" i="6"/>
  <c r="H51" i="6"/>
  <c r="V51" i="6"/>
  <c r="D52" i="6"/>
  <c r="E52" i="6"/>
  <c r="F52" i="6"/>
  <c r="G52" i="6"/>
  <c r="H52" i="6"/>
  <c r="V52" i="6"/>
  <c r="D53" i="6"/>
  <c r="E53" i="6"/>
  <c r="F53" i="6"/>
  <c r="G53" i="6"/>
  <c r="H53" i="6"/>
  <c r="V53" i="6"/>
  <c r="G43" i="5"/>
  <c r="D43" i="5"/>
  <c r="G40" i="5"/>
  <c r="D40" i="5"/>
  <c r="G27" i="5"/>
  <c r="D27" i="5"/>
  <c r="G20" i="5"/>
  <c r="D20" i="5"/>
  <c r="G17" i="5"/>
  <c r="G18" i="5"/>
  <c r="D18" i="5"/>
  <c r="D17" i="5"/>
  <c r="D77" i="5" l="1"/>
  <c r="G77" i="5"/>
  <c r="G71" i="5"/>
  <c r="D71" i="5"/>
  <c r="D90" i="5"/>
  <c r="G90" i="5"/>
  <c r="G100" i="5"/>
  <c r="D100" i="5"/>
  <c r="G51" i="5"/>
  <c r="D51" i="5"/>
  <c r="D106" i="5" l="1"/>
  <c r="D105" i="5"/>
  <c r="D104" i="5"/>
  <c r="D103" i="5"/>
  <c r="D2" i="5"/>
  <c r="D102" i="5"/>
  <c r="D101" i="5"/>
  <c r="D38" i="5"/>
  <c r="D99" i="5"/>
  <c r="D98" i="5"/>
  <c r="D37" i="5"/>
  <c r="D97" i="5"/>
  <c r="D96" i="5"/>
  <c r="D45" i="5"/>
  <c r="F19" i="6" s="1"/>
  <c r="D95" i="5"/>
  <c r="D94" i="5"/>
  <c r="D11" i="5"/>
  <c r="D93" i="5"/>
  <c r="D92" i="5"/>
  <c r="D32" i="5"/>
  <c r="D91" i="5"/>
  <c r="D16" i="5"/>
  <c r="D89" i="5"/>
  <c r="D88" i="5"/>
  <c r="D35" i="5"/>
  <c r="D34" i="5"/>
  <c r="D24" i="5"/>
  <c r="D30" i="5"/>
  <c r="D29" i="5"/>
  <c r="D28" i="5"/>
  <c r="D87" i="5"/>
  <c r="D15" i="5"/>
  <c r="D21" i="5"/>
  <c r="D86" i="5"/>
  <c r="D85" i="5"/>
  <c r="D84" i="5"/>
  <c r="D83" i="5"/>
  <c r="D8" i="5"/>
  <c r="D9" i="5"/>
  <c r="D7" i="5"/>
  <c r="D44" i="5"/>
  <c r="D82" i="5"/>
  <c r="D81" i="5"/>
  <c r="D80" i="5"/>
  <c r="D39" i="5"/>
  <c r="D41" i="5"/>
  <c r="D79" i="5"/>
  <c r="D78" i="5"/>
  <c r="D76" i="5"/>
  <c r="D75" i="5"/>
  <c r="D74" i="5"/>
  <c r="D73" i="5"/>
  <c r="D72" i="5"/>
  <c r="D46" i="5"/>
  <c r="F17" i="6" s="1"/>
  <c r="D70" i="5"/>
  <c r="D26" i="5"/>
  <c r="D5" i="5"/>
  <c r="D69" i="5"/>
  <c r="D68" i="5"/>
  <c r="D67" i="5"/>
  <c r="D66" i="5"/>
  <c r="D65" i="5"/>
  <c r="D10" i="5"/>
  <c r="D64" i="5"/>
  <c r="D25" i="5"/>
  <c r="D6" i="5"/>
  <c r="D63" i="5"/>
  <c r="D62" i="5"/>
  <c r="D61" i="5"/>
  <c r="D60" i="5"/>
  <c r="D19" i="5"/>
  <c r="D59" i="5"/>
  <c r="D58" i="5"/>
  <c r="D22" i="5"/>
  <c r="D42" i="5"/>
  <c r="D31" i="5"/>
  <c r="D57" i="5"/>
  <c r="D33" i="5"/>
  <c r="D14" i="5"/>
  <c r="D13" i="5"/>
  <c r="D47" i="5"/>
  <c r="F33" i="6" s="1"/>
  <c r="D56" i="5"/>
  <c r="D55" i="5"/>
  <c r="D54" i="5"/>
  <c r="D53" i="5"/>
  <c r="D52" i="5"/>
  <c r="D3" i="5"/>
  <c r="D4" i="5"/>
  <c r="D50" i="5"/>
  <c r="D49" i="5"/>
  <c r="D36" i="5"/>
  <c r="D48" i="5"/>
  <c r="D12" i="5"/>
  <c r="F27" i="6"/>
  <c r="D23" i="5"/>
  <c r="D27" i="6"/>
  <c r="E27" i="6"/>
  <c r="G27" i="6"/>
  <c r="V27" i="6"/>
  <c r="G104" i="5"/>
  <c r="G8" i="5"/>
  <c r="G7" i="5"/>
  <c r="G62" i="5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2" i="10"/>
  <c r="I41" i="6" s="1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G106" i="5"/>
  <c r="G105" i="5"/>
  <c r="G103" i="5"/>
  <c r="G2" i="5"/>
  <c r="G102" i="5"/>
  <c r="G101" i="5"/>
  <c r="G38" i="5"/>
  <c r="G99" i="5"/>
  <c r="G98" i="5"/>
  <c r="G37" i="5"/>
  <c r="G97" i="5"/>
  <c r="G96" i="5"/>
  <c r="G45" i="5"/>
  <c r="G95" i="5"/>
  <c r="G94" i="5"/>
  <c r="G11" i="5"/>
  <c r="G93" i="5"/>
  <c r="G92" i="5"/>
  <c r="G32" i="5"/>
  <c r="G91" i="5"/>
  <c r="G16" i="5"/>
  <c r="H48" i="6" s="1"/>
  <c r="G89" i="5"/>
  <c r="G88" i="5"/>
  <c r="G35" i="5"/>
  <c r="G34" i="5"/>
  <c r="G24" i="5"/>
  <c r="G30" i="5"/>
  <c r="G29" i="5"/>
  <c r="G28" i="5"/>
  <c r="G87" i="5"/>
  <c r="G15" i="5"/>
  <c r="G21" i="5"/>
  <c r="G85" i="5"/>
  <c r="G86" i="5"/>
  <c r="G84" i="5"/>
  <c r="G83" i="5"/>
  <c r="G9" i="5"/>
  <c r="G44" i="5"/>
  <c r="H44" i="6" s="1"/>
  <c r="G82" i="5"/>
  <c r="G81" i="5"/>
  <c r="G80" i="5"/>
  <c r="G39" i="5"/>
  <c r="G41" i="5"/>
  <c r="H4" i="6" s="1"/>
  <c r="G79" i="5"/>
  <c r="G78" i="5"/>
  <c r="G76" i="5"/>
  <c r="G75" i="5"/>
  <c r="G74" i="5"/>
  <c r="G73" i="5"/>
  <c r="G72" i="5"/>
  <c r="G46" i="5"/>
  <c r="H17" i="6" s="1"/>
  <c r="G70" i="5"/>
  <c r="G26" i="5"/>
  <c r="G5" i="5"/>
  <c r="G69" i="5"/>
  <c r="G68" i="5"/>
  <c r="G67" i="5"/>
  <c r="H34" i="6" s="1"/>
  <c r="G66" i="5"/>
  <c r="G65" i="5"/>
  <c r="G10" i="5"/>
  <c r="G64" i="5"/>
  <c r="G25" i="5"/>
  <c r="G6" i="5"/>
  <c r="H38" i="6" s="1"/>
  <c r="G63" i="5"/>
  <c r="H35" i="6" s="1"/>
  <c r="G61" i="5"/>
  <c r="G60" i="5"/>
  <c r="G19" i="5"/>
  <c r="G59" i="5"/>
  <c r="G58" i="5"/>
  <c r="G22" i="5"/>
  <c r="G42" i="5"/>
  <c r="G31" i="5"/>
  <c r="H14" i="6" s="1"/>
  <c r="G57" i="5"/>
  <c r="G33" i="5"/>
  <c r="G14" i="5"/>
  <c r="G13" i="5"/>
  <c r="G47" i="5"/>
  <c r="H33" i="6" s="1"/>
  <c r="G56" i="5"/>
  <c r="G55" i="5"/>
  <c r="G54" i="5"/>
  <c r="G53" i="5"/>
  <c r="G52" i="5"/>
  <c r="G4" i="5"/>
  <c r="G3" i="5"/>
  <c r="H26" i="6" s="1"/>
  <c r="G49" i="5"/>
  <c r="G50" i="5"/>
  <c r="G36" i="5"/>
  <c r="G48" i="5"/>
  <c r="G12" i="5"/>
  <c r="G23" i="5"/>
  <c r="S40" i="12"/>
  <c r="S39" i="12"/>
  <c r="S38" i="12"/>
  <c r="S37" i="12"/>
  <c r="L37" i="12"/>
  <c r="K37" i="12"/>
  <c r="S36" i="12"/>
  <c r="L36" i="12"/>
  <c r="K36" i="12"/>
  <c r="S35" i="12"/>
  <c r="L35" i="12"/>
  <c r="K35" i="12"/>
  <c r="S34" i="12"/>
  <c r="L34" i="12"/>
  <c r="K34" i="12"/>
  <c r="S33" i="12"/>
  <c r="L33" i="12"/>
  <c r="K33" i="12"/>
  <c r="S32" i="12"/>
  <c r="L32" i="12"/>
  <c r="K32" i="12"/>
  <c r="S31" i="12"/>
  <c r="L31" i="12"/>
  <c r="K31" i="12"/>
  <c r="S30" i="12"/>
  <c r="L30" i="12"/>
  <c r="K30" i="12"/>
  <c r="S29" i="12"/>
  <c r="L29" i="12"/>
  <c r="K29" i="12"/>
  <c r="S28" i="12"/>
  <c r="L28" i="12"/>
  <c r="K28" i="12"/>
  <c r="S27" i="12"/>
  <c r="L27" i="12"/>
  <c r="K27" i="12"/>
  <c r="S26" i="12"/>
  <c r="L26" i="12"/>
  <c r="K26" i="12"/>
  <c r="S25" i="12"/>
  <c r="L25" i="12"/>
  <c r="K25" i="12"/>
  <c r="S24" i="12"/>
  <c r="L24" i="12"/>
  <c r="K24" i="12"/>
  <c r="S23" i="12"/>
  <c r="L23" i="12"/>
  <c r="K23" i="12"/>
  <c r="S22" i="12"/>
  <c r="L22" i="12"/>
  <c r="K22" i="12"/>
  <c r="S21" i="12"/>
  <c r="L21" i="12"/>
  <c r="K21" i="12"/>
  <c r="S20" i="12"/>
  <c r="L20" i="12"/>
  <c r="K20" i="12"/>
  <c r="S19" i="12"/>
  <c r="L19" i="12"/>
  <c r="K19" i="12"/>
  <c r="S18" i="12"/>
  <c r="L18" i="12"/>
  <c r="K18" i="12"/>
  <c r="S17" i="12"/>
  <c r="L17" i="12"/>
  <c r="K17" i="12"/>
  <c r="S16" i="12"/>
  <c r="L16" i="12"/>
  <c r="K16" i="12"/>
  <c r="S15" i="12"/>
  <c r="L15" i="12"/>
  <c r="K15" i="12"/>
  <c r="S14" i="12"/>
  <c r="L14" i="12"/>
  <c r="K14" i="12"/>
  <c r="S13" i="12"/>
  <c r="L13" i="12"/>
  <c r="K13" i="12"/>
  <c r="S12" i="12"/>
  <c r="L12" i="12"/>
  <c r="K12" i="12"/>
  <c r="S11" i="12"/>
  <c r="L11" i="12"/>
  <c r="K11" i="12"/>
  <c r="S10" i="12"/>
  <c r="L10" i="12"/>
  <c r="K10" i="12"/>
  <c r="S9" i="12"/>
  <c r="L9" i="12"/>
  <c r="K9" i="12"/>
  <c r="S8" i="12"/>
  <c r="L8" i="12"/>
  <c r="K8" i="12"/>
  <c r="S7" i="12"/>
  <c r="L7" i="12"/>
  <c r="K7" i="12"/>
  <c r="S6" i="12"/>
  <c r="L6" i="12"/>
  <c r="K6" i="12"/>
  <c r="S5" i="12"/>
  <c r="L5" i="12"/>
  <c r="K5" i="12"/>
  <c r="S4" i="12"/>
  <c r="L4" i="12"/>
  <c r="K4" i="12"/>
  <c r="S3" i="12"/>
  <c r="K3" i="12"/>
  <c r="H5" i="6" l="1"/>
  <c r="H31" i="6"/>
  <c r="H27" i="6"/>
  <c r="H40" i="6"/>
  <c r="H19" i="6"/>
  <c r="H11" i="6"/>
  <c r="I8" i="6"/>
  <c r="I37" i="6"/>
  <c r="J37" i="6" s="1"/>
  <c r="I46" i="6"/>
  <c r="I7" i="6"/>
  <c r="I25" i="6"/>
  <c r="I24" i="6"/>
  <c r="I4" i="6"/>
  <c r="I32" i="6"/>
  <c r="I18" i="6"/>
  <c r="I43" i="6"/>
  <c r="I29" i="6"/>
  <c r="I13" i="6"/>
  <c r="I26" i="6"/>
  <c r="I20" i="6"/>
  <c r="I40" i="6"/>
  <c r="I11" i="6"/>
  <c r="I12" i="6"/>
  <c r="I30" i="6"/>
  <c r="I38" i="6"/>
  <c r="I39" i="6"/>
  <c r="I42" i="6"/>
  <c r="I48" i="6"/>
  <c r="I9" i="6"/>
  <c r="I45" i="6"/>
  <c r="I27" i="6"/>
  <c r="J27" i="6" s="1"/>
  <c r="I47" i="6"/>
  <c r="I34" i="6"/>
  <c r="I21" i="6"/>
  <c r="I22" i="6"/>
  <c r="I49" i="6"/>
  <c r="I50" i="6"/>
  <c r="I51" i="6"/>
  <c r="I52" i="6"/>
  <c r="I53" i="6"/>
  <c r="I19" i="6"/>
  <c r="I17" i="6"/>
  <c r="I33" i="6"/>
  <c r="I16" i="6"/>
  <c r="I28" i="6"/>
  <c r="I36" i="6"/>
  <c r="I35" i="6"/>
  <c r="I6" i="6"/>
  <c r="I5" i="6"/>
  <c r="I31" i="6"/>
  <c r="I15" i="6"/>
  <c r="I14" i="6"/>
  <c r="I44" i="6"/>
  <c r="H8" i="6"/>
  <c r="H6" i="6"/>
  <c r="H7" i="6"/>
  <c r="H49" i="6"/>
  <c r="H15" i="6"/>
  <c r="H36" i="6"/>
  <c r="H43" i="6"/>
  <c r="H37" i="6"/>
  <c r="H20" i="6"/>
  <c r="H10" i="6"/>
  <c r="H9" i="6"/>
  <c r="H32" i="6"/>
  <c r="H21" i="6"/>
  <c r="H30" i="6"/>
  <c r="H28" i="6"/>
  <c r="H13" i="6"/>
  <c r="H18" i="6"/>
  <c r="H22" i="6"/>
  <c r="H29" i="6"/>
  <c r="H16" i="6"/>
  <c r="H24" i="6"/>
  <c r="H47" i="6"/>
  <c r="H45" i="6"/>
  <c r="H42" i="6"/>
  <c r="H25" i="6"/>
  <c r="H41" i="6"/>
  <c r="H12" i="6"/>
  <c r="H46" i="6"/>
  <c r="H39" i="6"/>
  <c r="H23" i="6"/>
  <c r="I23" i="6"/>
  <c r="I10" i="6"/>
  <c r="K27" i="6" l="1"/>
  <c r="K17" i="6"/>
  <c r="J17" i="6"/>
  <c r="J51" i="6"/>
  <c r="K51" i="6"/>
  <c r="J53" i="6"/>
  <c r="K53" i="6"/>
  <c r="J33" i="6"/>
  <c r="K33" i="6"/>
  <c r="K52" i="6"/>
  <c r="J52" i="6"/>
  <c r="J19" i="6"/>
  <c r="K19" i="6"/>
  <c r="J50" i="6"/>
  <c r="K50" i="6"/>
  <c r="D7" i="6"/>
  <c r="E7" i="6"/>
  <c r="F7" i="6"/>
  <c r="G7" i="6"/>
  <c r="D24" i="6"/>
  <c r="E24" i="6"/>
  <c r="F24" i="6"/>
  <c r="G24" i="6"/>
  <c r="D32" i="6"/>
  <c r="E32" i="6"/>
  <c r="F32" i="6"/>
  <c r="G32" i="6"/>
  <c r="D31" i="6"/>
  <c r="E31" i="6"/>
  <c r="F31" i="6"/>
  <c r="G31" i="6"/>
  <c r="D40" i="6"/>
  <c r="E40" i="6"/>
  <c r="F40" i="6"/>
  <c r="G40" i="6"/>
  <c r="D45" i="6"/>
  <c r="E45" i="6"/>
  <c r="F45" i="6"/>
  <c r="G45" i="6"/>
  <c r="D15" i="6"/>
  <c r="E15" i="6"/>
  <c r="F15" i="6"/>
  <c r="G15" i="6"/>
  <c r="D25" i="6"/>
  <c r="E25" i="6"/>
  <c r="F25" i="6"/>
  <c r="G25" i="6"/>
  <c r="D20" i="6"/>
  <c r="E20" i="6"/>
  <c r="F20" i="6"/>
  <c r="G20" i="6"/>
  <c r="D22" i="6"/>
  <c r="E22" i="6"/>
  <c r="F22" i="6"/>
  <c r="G22" i="6"/>
  <c r="D6" i="6"/>
  <c r="E6" i="6"/>
  <c r="F6" i="6"/>
  <c r="G6" i="6"/>
  <c r="D43" i="6"/>
  <c r="E43" i="6"/>
  <c r="F43" i="6"/>
  <c r="G43" i="6"/>
  <c r="D47" i="6"/>
  <c r="E47" i="6"/>
  <c r="F47" i="6"/>
  <c r="G47" i="6"/>
  <c r="D41" i="6"/>
  <c r="E41" i="6"/>
  <c r="F41" i="6"/>
  <c r="G41" i="6"/>
  <c r="D39" i="6"/>
  <c r="E39" i="6"/>
  <c r="F39" i="6"/>
  <c r="G39" i="6"/>
  <c r="D30" i="6"/>
  <c r="E30" i="6"/>
  <c r="F30" i="6"/>
  <c r="G30" i="6"/>
  <c r="D18" i="6"/>
  <c r="E18" i="6"/>
  <c r="F18" i="6"/>
  <c r="G18" i="6"/>
  <c r="D4" i="6"/>
  <c r="E4" i="6"/>
  <c r="F4" i="6"/>
  <c r="G4" i="6"/>
  <c r="D34" i="6"/>
  <c r="E34" i="6"/>
  <c r="F34" i="6"/>
  <c r="G34" i="6"/>
  <c r="D10" i="6"/>
  <c r="E10" i="6"/>
  <c r="F10" i="6"/>
  <c r="G10" i="6"/>
  <c r="D11" i="6"/>
  <c r="E11" i="6"/>
  <c r="F11" i="6"/>
  <c r="G11" i="6"/>
  <c r="D38" i="6"/>
  <c r="E38" i="6"/>
  <c r="F38" i="6"/>
  <c r="G38" i="6"/>
  <c r="D36" i="6"/>
  <c r="E36" i="6"/>
  <c r="F36" i="6"/>
  <c r="G36" i="6"/>
  <c r="D37" i="6"/>
  <c r="E37" i="6"/>
  <c r="F37" i="6"/>
  <c r="G37" i="6"/>
  <c r="D46" i="6"/>
  <c r="E46" i="6"/>
  <c r="F46" i="6"/>
  <c r="G46" i="6"/>
  <c r="D16" i="6"/>
  <c r="E16" i="6"/>
  <c r="F16" i="6"/>
  <c r="G16" i="6"/>
  <c r="D26" i="6"/>
  <c r="E26" i="6"/>
  <c r="F26" i="6"/>
  <c r="G26" i="6"/>
  <c r="D14" i="6"/>
  <c r="E14" i="6"/>
  <c r="F14" i="6"/>
  <c r="G14" i="6"/>
  <c r="D21" i="6"/>
  <c r="E21" i="6"/>
  <c r="F21" i="6"/>
  <c r="G21" i="6"/>
  <c r="D8" i="6"/>
  <c r="E8" i="6"/>
  <c r="F8" i="6"/>
  <c r="G8" i="6"/>
  <c r="D5" i="6"/>
  <c r="E5" i="6"/>
  <c r="F5" i="6"/>
  <c r="G5" i="6"/>
  <c r="D29" i="6"/>
  <c r="E29" i="6"/>
  <c r="F29" i="6"/>
  <c r="G29" i="6"/>
  <c r="D23" i="6"/>
  <c r="E23" i="6"/>
  <c r="F23" i="6"/>
  <c r="G23" i="6"/>
  <c r="D48" i="6"/>
  <c r="E48" i="6"/>
  <c r="F48" i="6"/>
  <c r="G48" i="6"/>
  <c r="D42" i="6"/>
  <c r="E42" i="6"/>
  <c r="F42" i="6"/>
  <c r="G42" i="6"/>
  <c r="D44" i="6"/>
  <c r="E44" i="6"/>
  <c r="F44" i="6"/>
  <c r="G44" i="6"/>
  <c r="D13" i="6"/>
  <c r="E13" i="6"/>
  <c r="F13" i="6"/>
  <c r="G13" i="6"/>
  <c r="D28" i="6"/>
  <c r="E28" i="6"/>
  <c r="F28" i="6"/>
  <c r="G28" i="6"/>
  <c r="D49" i="6"/>
  <c r="E49" i="6"/>
  <c r="F49" i="6"/>
  <c r="G49" i="6"/>
  <c r="D35" i="6"/>
  <c r="E35" i="6"/>
  <c r="F35" i="6"/>
  <c r="G35" i="6"/>
  <c r="D9" i="6"/>
  <c r="E9" i="6"/>
  <c r="F9" i="6"/>
  <c r="G9" i="6"/>
  <c r="G12" i="6"/>
  <c r="F12" i="6"/>
  <c r="E12" i="6"/>
  <c r="D12" i="6"/>
  <c r="J13" i="6"/>
  <c r="K13" i="6"/>
  <c r="V13" i="6"/>
  <c r="J28" i="6"/>
  <c r="K28" i="6"/>
  <c r="V28" i="6"/>
  <c r="J49" i="6"/>
  <c r="K49" i="6"/>
  <c r="V49" i="6"/>
  <c r="J35" i="6"/>
  <c r="K35" i="6"/>
  <c r="V35" i="6"/>
  <c r="J9" i="6"/>
  <c r="K9" i="6"/>
  <c r="V9" i="6"/>
  <c r="J45" i="6" l="1"/>
  <c r="K45" i="6"/>
  <c r="V45" i="6"/>
  <c r="J16" i="6"/>
  <c r="K16" i="6"/>
  <c r="V16" i="6"/>
  <c r="J39" i="6"/>
  <c r="K39" i="6"/>
  <c r="V39" i="6"/>
  <c r="J26" i="6"/>
  <c r="K26" i="6"/>
  <c r="V26" i="6"/>
  <c r="K12" i="6" l="1"/>
  <c r="K5" i="6"/>
  <c r="K46" i="6"/>
  <c r="K47" i="6"/>
  <c r="K30" i="6"/>
  <c r="K31" i="6"/>
  <c r="K23" i="6"/>
  <c r="K10" i="6"/>
  <c r="K8" i="6"/>
  <c r="K7" i="6"/>
  <c r="K32" i="6"/>
  <c r="K44" i="6"/>
  <c r="K36" i="6"/>
  <c r="K6" i="6"/>
  <c r="K14" i="6"/>
  <c r="K38" i="6"/>
  <c r="K42" i="6"/>
  <c r="K48" i="6"/>
  <c r="K25" i="6"/>
  <c r="K41" i="6"/>
  <c r="K40" i="6"/>
  <c r="K29" i="6"/>
  <c r="K20" i="6"/>
  <c r="K37" i="6"/>
  <c r="K24" i="6"/>
  <c r="K15" i="6"/>
  <c r="K4" i="6"/>
  <c r="K22" i="6"/>
  <c r="K11" i="6"/>
  <c r="K43" i="6"/>
  <c r="K18" i="6"/>
  <c r="K34" i="6"/>
  <c r="K21" i="6"/>
  <c r="J12" i="6"/>
  <c r="J5" i="6"/>
  <c r="J46" i="6"/>
  <c r="J47" i="6"/>
  <c r="J30" i="6"/>
  <c r="J31" i="6"/>
  <c r="J23" i="6"/>
  <c r="J10" i="6"/>
  <c r="J8" i="6"/>
  <c r="J7" i="6"/>
  <c r="J32" i="6"/>
  <c r="J44" i="6"/>
  <c r="J36" i="6"/>
  <c r="J6" i="6"/>
  <c r="J14" i="6"/>
  <c r="J38" i="6"/>
  <c r="J42" i="6"/>
  <c r="J48" i="6"/>
  <c r="J25" i="6"/>
  <c r="J41" i="6"/>
  <c r="J40" i="6"/>
  <c r="J29" i="6"/>
  <c r="J20" i="6"/>
  <c r="J24" i="6"/>
  <c r="J15" i="6"/>
  <c r="J4" i="6"/>
  <c r="J22" i="6"/>
  <c r="J11" i="6"/>
  <c r="J43" i="6"/>
  <c r="J18" i="6"/>
  <c r="J34" i="6"/>
  <c r="J21" i="6"/>
  <c r="V12" i="6" l="1"/>
  <c r="V48" i="6"/>
  <c r="V15" i="6"/>
  <c r="V38" i="6"/>
  <c r="V42" i="6"/>
  <c r="V6" i="6"/>
  <c r="V11" i="6"/>
  <c r="V46" i="6"/>
  <c r="V43" i="6"/>
  <c r="V32" i="6"/>
  <c r="V47" i="6"/>
  <c r="V36" i="6"/>
  <c r="V24" i="6"/>
  <c r="V14" i="6"/>
  <c r="V40" i="6"/>
  <c r="V10" i="6"/>
  <c r="V4" i="6"/>
  <c r="V20" i="6"/>
  <c r="V21" i="6"/>
  <c r="V22" i="6"/>
  <c r="V34" i="6"/>
  <c r="V25" i="6"/>
  <c r="V7" i="6"/>
  <c r="V8" i="6"/>
  <c r="V30" i="6"/>
  <c r="V31" i="6"/>
  <c r="V23" i="6"/>
  <c r="V29" i="6"/>
  <c r="V37" i="6"/>
  <c r="V18" i="6"/>
  <c r="V5" i="6"/>
  <c r="V41" i="6"/>
</calcChain>
</file>

<file path=xl/sharedStrings.xml><?xml version="1.0" encoding="utf-8"?>
<sst xmlns="http://schemas.openxmlformats.org/spreadsheetml/2006/main" count="903" uniqueCount="484">
  <si>
    <t>štartovné číslo</t>
  </si>
  <si>
    <t>meno</t>
  </si>
  <si>
    <t>priezvisko</t>
  </si>
  <si>
    <t>ročník</t>
  </si>
  <si>
    <t>KAT</t>
  </si>
  <si>
    <t>Dušan</t>
  </si>
  <si>
    <t>Jozef</t>
  </si>
  <si>
    <t>Ján</t>
  </si>
  <si>
    <t>Hrčka</t>
  </si>
  <si>
    <t>Horné Naštice</t>
  </si>
  <si>
    <t>Števica</t>
  </si>
  <si>
    <t>KRB Partizánske</t>
  </si>
  <si>
    <t>Miroslav</t>
  </si>
  <si>
    <t>Podlucký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</si>
  <si>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</si>
  <si>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</si>
  <si>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</si>
  <si>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</si>
  <si>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</si>
  <si>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</si>
  <si>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</si>
  <si>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ŽA</t>
  </si>
  <si>
    <t>body 2.kolo</t>
  </si>
  <si>
    <t>Filip</t>
  </si>
  <si>
    <t>Pokrývka</t>
  </si>
  <si>
    <t>Trenčín</t>
  </si>
  <si>
    <t>Ferdinand</t>
  </si>
  <si>
    <t>Husár</t>
  </si>
  <si>
    <t>Anton</t>
  </si>
  <si>
    <t>Igaz</t>
  </si>
  <si>
    <t>Biskupice</t>
  </si>
  <si>
    <t>Nina</t>
  </si>
  <si>
    <t>Vavrová</t>
  </si>
  <si>
    <t>body 5.kolo</t>
  </si>
  <si>
    <t>body 4.kolo</t>
  </si>
  <si>
    <t>body 3.kolo</t>
  </si>
  <si>
    <t>body 6.kolo</t>
  </si>
  <si>
    <t>body 7.kolo</t>
  </si>
  <si>
    <t>Mária</t>
  </si>
  <si>
    <t>Stanovičová</t>
  </si>
  <si>
    <t>Boris</t>
  </si>
  <si>
    <t>Göndöč</t>
  </si>
  <si>
    <t>Kašička</t>
  </si>
  <si>
    <t>Marián</t>
  </si>
  <si>
    <t>Giertl</t>
  </si>
  <si>
    <t>Kristián</t>
  </si>
  <si>
    <t>Pavol</t>
  </si>
  <si>
    <t>Grňo</t>
  </si>
  <si>
    <t>Brezolupy</t>
  </si>
  <si>
    <t>body 8.kolo</t>
  </si>
  <si>
    <t>poradie</t>
  </si>
  <si>
    <t>Michal</t>
  </si>
  <si>
    <t>Kudla</t>
  </si>
  <si>
    <t>Samuel</t>
  </si>
  <si>
    <t>Karas</t>
  </si>
  <si>
    <t>Dubnička</t>
  </si>
  <si>
    <t>Drahomír</t>
  </si>
  <si>
    <t>Čierna Lehota</t>
  </si>
  <si>
    <t>body 9.kolo</t>
  </si>
  <si>
    <t>Adamkovič</t>
  </si>
  <si>
    <t>Stanislav</t>
  </si>
  <si>
    <t>Kobida</t>
  </si>
  <si>
    <t>Andrej</t>
  </si>
  <si>
    <t>Vlček</t>
  </si>
  <si>
    <t>Milan</t>
  </si>
  <si>
    <t>Barbora</t>
  </si>
  <si>
    <t>body 10.kolo</t>
  </si>
  <si>
    <t>Ka t e g ó r i e :</t>
  </si>
  <si>
    <t>Bod o v a n i e :</t>
  </si>
  <si>
    <t>14. - počet účastníkov : 1 bod</t>
  </si>
  <si>
    <t>Muži B ( 1 9 8 3 - 1 9 7 4 )</t>
  </si>
  <si>
    <t>Muži C ( 1 9 7 3 - 1 9 6 4 )</t>
  </si>
  <si>
    <t>Muži D ( 1 9 6 3 - 1 9 5 4 )</t>
  </si>
  <si>
    <t>Muži E ( 1 9 5 3 - s t a r š í )</t>
  </si>
  <si>
    <t>Ženy A ( 1 9 9 8 - 1 9 7 4 )</t>
  </si>
  <si>
    <t>Ženy B ( 1 9 7 3 - s t a r š i e )</t>
  </si>
  <si>
    <t>Muži A ( 1 9 9 8 - 1 9 8 4 )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</si>
  <si>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</si>
  <si>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</si>
  <si>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</si>
  <si>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</si>
  <si>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</si>
  <si>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</si>
  <si>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</si>
  <si>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</si>
  <si>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</si>
  <si>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</si>
  <si>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</si>
  <si>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</si>
  <si>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</si>
  <si>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ŽB</t>
  </si>
  <si>
    <t>Čachtice</t>
  </si>
  <si>
    <t>Antal</t>
  </si>
  <si>
    <t>Doskočilová</t>
  </si>
  <si>
    <t>Bánovce nad Bebravou</t>
  </si>
  <si>
    <t>Žitná Radiša</t>
  </si>
  <si>
    <t>Tomáš</t>
  </si>
  <si>
    <t>Makiš</t>
  </si>
  <si>
    <t>Partizánske</t>
  </si>
  <si>
    <t>Pšenek</t>
  </si>
  <si>
    <t>Ivan</t>
  </si>
  <si>
    <t>Dubnica nad Váhom</t>
  </si>
  <si>
    <t>Emília</t>
  </si>
  <si>
    <t>Pšeneková</t>
  </si>
  <si>
    <t>Vančo</t>
  </si>
  <si>
    <t>Jakub</t>
  </si>
  <si>
    <t>CK aluplast TEAM</t>
  </si>
  <si>
    <t>Marčeková</t>
  </si>
  <si>
    <t>Silvia</t>
  </si>
  <si>
    <t>Omšenie</t>
  </si>
  <si>
    <t>Červenka</t>
  </si>
  <si>
    <t>Štefan</t>
  </si>
  <si>
    <t>Varga</t>
  </si>
  <si>
    <t>Patrik</t>
  </si>
  <si>
    <t>Dvorec</t>
  </si>
  <si>
    <t>Vaclaviaková</t>
  </si>
  <si>
    <t>Prievidza</t>
  </si>
  <si>
    <t>Ryban</t>
  </si>
  <si>
    <t>Adrián</t>
  </si>
  <si>
    <t>Šípka</t>
  </si>
  <si>
    <t>Dávid</t>
  </si>
  <si>
    <t>Uhrovec</t>
  </si>
  <si>
    <t>Radovan</t>
  </si>
  <si>
    <t>Bolfa</t>
  </si>
  <si>
    <t>via LS</t>
  </si>
  <si>
    <t>Hluchová</t>
  </si>
  <si>
    <t>Henrieta</t>
  </si>
  <si>
    <t>Prusy</t>
  </si>
  <si>
    <t>Oprchal</t>
  </si>
  <si>
    <t>Kundala</t>
  </si>
  <si>
    <t>Veľké Bielice</t>
  </si>
  <si>
    <t>Bauer</t>
  </si>
  <si>
    <t>Ostratice</t>
  </si>
  <si>
    <t>Gunda</t>
  </si>
  <si>
    <t>Kanianka</t>
  </si>
  <si>
    <t>Peter</t>
  </si>
  <si>
    <t>Minarovič</t>
  </si>
  <si>
    <t>Podpera</t>
  </si>
  <si>
    <t>Milada</t>
  </si>
  <si>
    <t>Bitarovský</t>
  </si>
  <si>
    <t>Kristína</t>
  </si>
  <si>
    <t>Lapinová</t>
  </si>
  <si>
    <t>Sládeček</t>
  </si>
  <si>
    <t>Benjamín</t>
  </si>
  <si>
    <t>Marek</t>
  </si>
  <si>
    <t>Pšenák</t>
  </si>
  <si>
    <t>ᴓ čas na 1000m</t>
  </si>
  <si>
    <t>* vlož hodnoty zo súboru "vysledky 01,kolo,txt"</t>
  </si>
  <si>
    <t>Benko</t>
  </si>
  <si>
    <t>Zemianske Kostoľany</t>
  </si>
  <si>
    <t>Martin</t>
  </si>
  <si>
    <t>Juraj</t>
  </si>
  <si>
    <t>Lipárová</t>
  </si>
  <si>
    <t>Svetlana</t>
  </si>
  <si>
    <t>Kluvánková</t>
  </si>
  <si>
    <t>Mihalička</t>
  </si>
  <si>
    <t>Makový</t>
  </si>
  <si>
    <t>Hupka</t>
  </si>
  <si>
    <t>Timotej</t>
  </si>
  <si>
    <t>Branislav</t>
  </si>
  <si>
    <t>Filo</t>
  </si>
  <si>
    <t>Rybany</t>
  </si>
  <si>
    <t>Radoslav</t>
  </si>
  <si>
    <t>Gráč</t>
  </si>
  <si>
    <t>Duchyňa</t>
  </si>
  <si>
    <t>Korec</t>
  </si>
  <si>
    <t>Kuruc</t>
  </si>
  <si>
    <t>Chocholná</t>
  </si>
  <si>
    <t>Žatko</t>
  </si>
  <si>
    <t>Szabo</t>
  </si>
  <si>
    <t>Trenčianska Teplá</t>
  </si>
  <si>
    <t>Norbert</t>
  </si>
  <si>
    <t>Schmikal</t>
  </si>
  <si>
    <t>Podlužany</t>
  </si>
  <si>
    <t>Javorský</t>
  </si>
  <si>
    <t>Ďuračka</t>
  </si>
  <si>
    <t>Sokol Šišov</t>
  </si>
  <si>
    <t>Ladislav</t>
  </si>
  <si>
    <t>Mariš</t>
  </si>
  <si>
    <t>Struhár</t>
  </si>
  <si>
    <t>Kolo 37</t>
  </si>
  <si>
    <t>Kolo 36</t>
  </si>
  <si>
    <t>Kolo 35</t>
  </si>
  <si>
    <t>Kolo 34</t>
  </si>
  <si>
    <t>Kolo 33</t>
  </si>
  <si>
    <t>Kolo 32</t>
  </si>
  <si>
    <t>Kolo 31</t>
  </si>
  <si>
    <t>Kolo 30</t>
  </si>
  <si>
    <t>Kolo 29</t>
  </si>
  <si>
    <t>Kolo 28</t>
  </si>
  <si>
    <t>Kolo 27</t>
  </si>
  <si>
    <t>Kolo 26</t>
  </si>
  <si>
    <t>Kolo 25</t>
  </si>
  <si>
    <t>Kolo 24</t>
  </si>
  <si>
    <t>Kolo 23</t>
  </si>
  <si>
    <t>Kolo 22</t>
  </si>
  <si>
    <t>Kolo 21</t>
  </si>
  <si>
    <t>Kolo 20</t>
  </si>
  <si>
    <t>Kolo 19</t>
  </si>
  <si>
    <t>Kolo 18</t>
  </si>
  <si>
    <t>Kolo 17</t>
  </si>
  <si>
    <t>Kolo 16</t>
  </si>
  <si>
    <t>Kolo 15</t>
  </si>
  <si>
    <t>Kolo 14</t>
  </si>
  <si>
    <t>Kolo 13</t>
  </si>
  <si>
    <t>Kolo 12</t>
  </si>
  <si>
    <t>Kolo 11</t>
  </si>
  <si>
    <t>Kolo 10</t>
  </si>
  <si>
    <t>Blaho</t>
  </si>
  <si>
    <t>Drahoslav</t>
  </si>
  <si>
    <t>Masarik</t>
  </si>
  <si>
    <t>Rudolf</t>
  </si>
  <si>
    <t>Sopko</t>
  </si>
  <si>
    <t>Masaryk</t>
  </si>
  <si>
    <t>Lisý</t>
  </si>
  <si>
    <t>Adam</t>
  </si>
  <si>
    <t>Teodor</t>
  </si>
  <si>
    <t>Marko</t>
  </si>
  <si>
    <t>Kolo 42</t>
  </si>
  <si>
    <t>Kolo 41</t>
  </si>
  <si>
    <t>Kolo 40</t>
  </si>
  <si>
    <t>Kolo 39</t>
  </si>
  <si>
    <t>Kolo 38</t>
  </si>
  <si>
    <t>Zuzana</t>
  </si>
  <si>
    <t>Horňáková</t>
  </si>
  <si>
    <t>Bučko</t>
  </si>
  <si>
    <t>Bakalárová</t>
  </si>
  <si>
    <t>Veronika</t>
  </si>
  <si>
    <t>Mikloš</t>
  </si>
  <si>
    <t>Janáč</t>
  </si>
  <si>
    <t>Dobrotka</t>
  </si>
  <si>
    <t>Malé Bedzany</t>
  </si>
  <si>
    <t>Hruboš</t>
  </si>
  <si>
    <t>Talaba</t>
  </si>
  <si>
    <t>Erik</t>
  </si>
  <si>
    <t>Srnec</t>
  </si>
  <si>
    <t>Kolo 9</t>
  </si>
  <si>
    <t>Kolo 8</t>
  </si>
  <si>
    <t>Kolo 7</t>
  </si>
  <si>
    <t>Kolo 6</t>
  </si>
  <si>
    <t>Kolo 5</t>
  </si>
  <si>
    <t>Kolo 4</t>
  </si>
  <si>
    <t>Kolo 3</t>
  </si>
  <si>
    <t>Kolo 2</t>
  </si>
  <si>
    <t>Kolo 1</t>
  </si>
  <si>
    <t>Beneš</t>
  </si>
  <si>
    <t>Schwarzbacher</t>
  </si>
  <si>
    <t>Slatina nad Bebravou</t>
  </si>
  <si>
    <t>Petriska</t>
  </si>
  <si>
    <t>Horné Ozorovce</t>
  </si>
  <si>
    <t>Christofi</t>
  </si>
  <si>
    <t>Mikoláš</t>
  </si>
  <si>
    <t>Monika</t>
  </si>
  <si>
    <t>Domovcová</t>
  </si>
  <si>
    <t>Králik</t>
  </si>
  <si>
    <t>Propozície a mapka 8. kola BBL 2013</t>
  </si>
  <si>
    <t xml:space="preserve">Miesto: </t>
  </si>
  <si>
    <t>Miezgovce, Obecný úrad (hlina, štrk)</t>
  </si>
  <si>
    <t xml:space="preserve">Dátum: </t>
  </si>
  <si>
    <t>25. 8. 2013 (nedeľa)</t>
  </si>
  <si>
    <t xml:space="preserve">Trať: </t>
  </si>
  <si>
    <t>8,8 km - Od Obecného úradu v Miezgovciach po zelenej značke smerom na Ostrý vrch. Na ceste pri smerovníku na Jankov vŕšok otočka a naspäť najskôr po zelenej značke, od rázcestia s cyklistickou značkou po nej do Miezgoviec.</t>
  </si>
  <si>
    <t xml:space="preserve">Štart: </t>
  </si>
  <si>
    <t>10.00 h LSEČ</t>
  </si>
  <si>
    <t xml:space="preserve">Štartovné: </t>
  </si>
  <si>
    <t>1 EUR</t>
  </si>
  <si>
    <t xml:space="preserve">Prezentácia: </t>
  </si>
  <si>
    <t>9.30 h - 9.50 h LSEČ</t>
  </si>
  <si>
    <t xml:space="preserve">Kategórie: </t>
  </si>
  <si>
    <t>Muži A (1997 - 1968)</t>
  </si>
  <si>
    <t>Muži A (1998 - 1984)</t>
  </si>
  <si>
    <t>Muži B (1983 - 1974)</t>
  </si>
  <si>
    <t>Muži C (1973 - 1964)</t>
  </si>
  <si>
    <t>Muži D (1963 - 1954)</t>
  </si>
  <si>
    <t>Muži E (1953 - starší)</t>
  </si>
  <si>
    <t>Ženy A (1998 - 1974)</t>
  </si>
  <si>
    <t>Ženy B (1973 - staršie)</t>
  </si>
  <si>
    <t xml:space="preserve">Bodovanie: </t>
  </si>
  <si>
    <t>1. miesto: 20 bodov</t>
  </si>
  <si>
    <t>2. miesto: 17 bodov</t>
  </si>
  <si>
    <t>3. miesto: 14 bodov</t>
  </si>
  <si>
    <t>4. miesto: 12 bodov</t>
  </si>
  <si>
    <t>5. miesto: 10 bodov</t>
  </si>
  <si>
    <t>6. miesto: 9 bodov</t>
  </si>
  <si>
    <t>7. miesto: 8 bodov</t>
  </si>
  <si>
    <t>8. miesto: 7 bodov</t>
  </si>
  <si>
    <t>9. miesto: 6 bodov</t>
  </si>
  <si>
    <t>10. miesto: 5 bodov</t>
  </si>
  <si>
    <t>11. miesto: 4 bodov</t>
  </si>
  <si>
    <t>12. miesto: 3 bodov</t>
  </si>
  <si>
    <t>13. miesto: 2 bodov</t>
  </si>
  <si>
    <t>14. - počet účastníkov: 1 bod</t>
  </si>
  <si>
    <t xml:space="preserve">Pravidlá: </t>
  </si>
  <si>
    <t>Každý účastník štartuje na vlastné riziko.</t>
  </si>
  <si>
    <t>Organizátor nezodpovedá za spôsobené ujmy na osobách alebo majetku.</t>
  </si>
  <si>
    <t>Osoby mladšie ako 18 rokov môžu štartovať iba so súhlasom zákonného zástupcu.</t>
  </si>
  <si>
    <t>Zaradenie do celkového hodnotenia je podmienené účasťou aspoň na 4. (štyroch)</t>
  </si>
  <si>
    <t>kolách Bánovskej bežeckej ligy.</t>
  </si>
  <si>
    <t xml:space="preserve">GPS súradnice: </t>
  </si>
  <si>
    <t>N 48.720362373 E 18.314125249</t>
  </si>
  <si>
    <t>alebo</t>
  </si>
  <si>
    <t xml:space="preserve">+48° 43' 13.3"N +18° 18' 50.85"E </t>
  </si>
  <si>
    <t>Bánovská bežecká liga, 6. kolo, 30.06.2012, 7200 m, Obecný úrad Miezgovce</t>
  </si>
  <si>
    <r>
      <rPr>
        <b/>
        <sz val="18"/>
        <color indexed="8"/>
        <rFont val="Calibri"/>
        <family val="2"/>
        <charset val="238"/>
      </rPr>
      <t>ᴓ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>čas na 1000m</t>
    </r>
  </si>
  <si>
    <t>MA</t>
  </si>
  <si>
    <t>Bánovce nad B.</t>
  </si>
  <si>
    <t>Ondrej</t>
  </si>
  <si>
    <t>Mikula</t>
  </si>
  <si>
    <t>Dubodiel</t>
  </si>
  <si>
    <t>MB</t>
  </si>
  <si>
    <t>MC</t>
  </si>
  <si>
    <t>Cyprián</t>
  </si>
  <si>
    <t>SOF Trenčín</t>
  </si>
  <si>
    <t>Lukáš</t>
  </si>
  <si>
    <t>Koštial</t>
  </si>
  <si>
    <t>Adamus</t>
  </si>
  <si>
    <t>Viliam</t>
  </si>
  <si>
    <t>Rybár</t>
  </si>
  <si>
    <t>Šišov</t>
  </si>
  <si>
    <t>MAN Bánovce nad B.</t>
  </si>
  <si>
    <t>Jana</t>
  </si>
  <si>
    <t>Masariková</t>
  </si>
  <si>
    <t>Štvorlístok Trenčín</t>
  </si>
  <si>
    <t>Katarína</t>
  </si>
  <si>
    <t>Striežencová</t>
  </si>
  <si>
    <t>Števula</t>
  </si>
  <si>
    <t>Malé Hoste</t>
  </si>
  <si>
    <t>DNF</t>
  </si>
  <si>
    <t>Chocina</t>
  </si>
  <si>
    <t>Róbert</t>
  </si>
  <si>
    <t>Manina</t>
  </si>
  <si>
    <t>Kategórie</t>
  </si>
  <si>
    <t>Muži A</t>
  </si>
  <si>
    <t xml:space="preserve">Od </t>
  </si>
  <si>
    <t>Do</t>
  </si>
  <si>
    <t>HOBBY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</si>
  <si>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</si>
  <si>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</si>
  <si>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</si>
  <si>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</si>
  <si>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</si>
  <si>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</si>
  <si>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</si>
  <si>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</si>
  <si>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pohlavie</t>
  </si>
  <si>
    <t>m</t>
  </si>
  <si>
    <t>ž</t>
  </si>
  <si>
    <t>Čas v cieli</t>
  </si>
  <si>
    <t>Štartovné číslo</t>
  </si>
  <si>
    <t>Čas na predchádzajúceho</t>
  </si>
  <si>
    <t>Holý</t>
  </si>
  <si>
    <t>David</t>
  </si>
  <si>
    <t>Vyhnička</t>
  </si>
  <si>
    <t>Beluša</t>
  </si>
  <si>
    <t>klub</t>
  </si>
  <si>
    <t>mesto</t>
  </si>
  <si>
    <t>ATLANTICA SportAction</t>
  </si>
  <si>
    <t>Žabokreky nad Nitrou</t>
  </si>
  <si>
    <t>Hruboš Team</t>
  </si>
  <si>
    <t>Trnava</t>
  </si>
  <si>
    <t>AŠK Slavia</t>
  </si>
  <si>
    <t>Londýn</t>
  </si>
  <si>
    <t>ŠHOK BN</t>
  </si>
  <si>
    <t>OSTRIX</t>
  </si>
  <si>
    <t>Štvorlístok</t>
  </si>
  <si>
    <t>Fair Play Sport</t>
  </si>
  <si>
    <t>Gymnázium</t>
  </si>
  <si>
    <t>Piaristické gymnázium F. Hanáka</t>
  </si>
  <si>
    <t>KRB</t>
  </si>
  <si>
    <t>Banská Bystrica</t>
  </si>
  <si>
    <t>TRIAN ŠK UMB</t>
  </si>
  <si>
    <t>Byttherm</t>
  </si>
  <si>
    <t>Kolo 43</t>
  </si>
  <si>
    <t>Bezák</t>
  </si>
  <si>
    <t>ELUN</t>
  </si>
  <si>
    <t>Trebichavská</t>
  </si>
  <si>
    <t>Michaela</t>
  </si>
  <si>
    <t>Rosenbergová</t>
  </si>
  <si>
    <t>Kožová</t>
  </si>
  <si>
    <t>Lenka</t>
  </si>
  <si>
    <t>Kyselica</t>
  </si>
  <si>
    <t>BIN</t>
  </si>
  <si>
    <t>Oliver</t>
  </si>
  <si>
    <t>Košč</t>
  </si>
  <si>
    <t>Sýkora</t>
  </si>
  <si>
    <t>Hanková</t>
  </si>
  <si>
    <t>Hudec</t>
  </si>
  <si>
    <t>Porubský</t>
  </si>
  <si>
    <t>Jogging klub</t>
  </si>
  <si>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ánovská </t>
    </r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ežecká </t>
    </r>
    <r>
      <rPr>
        <b/>
        <sz val="18"/>
        <color rgb="FFFF0000"/>
        <rFont val="Calibri"/>
        <family val="2"/>
        <charset val="238"/>
        <scheme val="minor"/>
      </rPr>
      <t>L</t>
    </r>
    <r>
      <rPr>
        <b/>
        <sz val="18"/>
        <color theme="1"/>
        <rFont val="Calibri"/>
        <family val="2"/>
        <charset val="238"/>
        <scheme val="minor"/>
      </rPr>
      <t>iga 10</t>
    </r>
    <r>
      <rPr>
        <b/>
        <sz val="18"/>
        <color rgb="FFFF0000"/>
        <rFont val="Calibri"/>
        <family val="2"/>
        <charset val="238"/>
        <scheme val="minor"/>
      </rPr>
      <t>.kolo</t>
    </r>
    <r>
      <rPr>
        <b/>
        <sz val="18"/>
        <color theme="1"/>
        <rFont val="Calibri"/>
        <family val="2"/>
        <charset val="238"/>
        <scheme val="minor"/>
      </rPr>
      <t>, 27.10.2013, 6.700 m (6,7 km), Mestský park BN</t>
    </r>
  </si>
  <si>
    <t>Priebežné výsledky BBL - 2. ročník</t>
  </si>
  <si>
    <t>00:04:43.94</t>
  </si>
  <si>
    <t>00:40:40.71</t>
  </si>
  <si>
    <t>00:00:24.97</t>
  </si>
  <si>
    <t>00:35:56.77</t>
  </si>
  <si>
    <t>00:00:12.10</t>
  </si>
  <si>
    <t>00:35:31.79</t>
  </si>
  <si>
    <t>00:00:00.54</t>
  </si>
  <si>
    <t>00:35:19.69</t>
  </si>
  <si>
    <t>00:00:42.87</t>
  </si>
  <si>
    <t>00:35:19.15</t>
  </si>
  <si>
    <t>00:00:13.72</t>
  </si>
  <si>
    <t>00:34:36.28</t>
  </si>
  <si>
    <t>00:00:19.80</t>
  </si>
  <si>
    <t>00:34:22.56</t>
  </si>
  <si>
    <t>00:00:16.08</t>
  </si>
  <si>
    <t>00:34:02.76</t>
  </si>
  <si>
    <t>00:00:12.50</t>
  </si>
  <si>
    <t>00:33:46.67</t>
  </si>
  <si>
    <t>00:00:20.68</t>
  </si>
  <si>
    <t>00:33:34.17</t>
  </si>
  <si>
    <t>00:00:00.86</t>
  </si>
  <si>
    <t>00:33:13.49</t>
  </si>
  <si>
    <t>00:00:01.32</t>
  </si>
  <si>
    <t>00:33:12.63</t>
  </si>
  <si>
    <t>00:00:24.23</t>
  </si>
  <si>
    <t>00:33:11.31</t>
  </si>
  <si>
    <t>00:00:42.35</t>
  </si>
  <si>
    <t>00:32:47.08</t>
  </si>
  <si>
    <t>00:00:04.43</t>
  </si>
  <si>
    <t>00:32:04.72</t>
  </si>
  <si>
    <t>00:00:43.15</t>
  </si>
  <si>
    <t>00:32:00.29</t>
  </si>
  <si>
    <t>00:00:12.39</t>
  </si>
  <si>
    <t>00:31:17.14</t>
  </si>
  <si>
    <t>00:00:36.28</t>
  </si>
  <si>
    <t>00:31:04.75</t>
  </si>
  <si>
    <t>00:00:10.58</t>
  </si>
  <si>
    <t>00:30:28.46</t>
  </si>
  <si>
    <t>00:00:08.96</t>
  </si>
  <si>
    <t>00:30:17.88</t>
  </si>
  <si>
    <t>00:00:04.14</t>
  </si>
  <si>
    <t>00:30:08.92</t>
  </si>
  <si>
    <t>00:00:10.01</t>
  </si>
  <si>
    <t>00:30:04.78</t>
  </si>
  <si>
    <t>00:00:29.12</t>
  </si>
  <si>
    <t>00:29:54.77</t>
  </si>
  <si>
    <t>00:00:17.44</t>
  </si>
  <si>
    <t>00:29:25.65</t>
  </si>
  <si>
    <t>00:00:06.57</t>
  </si>
  <si>
    <t>00:29:08.21</t>
  </si>
  <si>
    <t>00:00:16.27</t>
  </si>
  <si>
    <t>00:29:01.64</t>
  </si>
  <si>
    <t>00:00:04.24</t>
  </si>
  <si>
    <t>00:28:45.37</t>
  </si>
  <si>
    <t>00:00:00.39</t>
  </si>
  <si>
    <t>00:28:41.12</t>
  </si>
  <si>
    <t>00:00:29.55</t>
  </si>
  <si>
    <t>00:28:40.73</t>
  </si>
  <si>
    <t>00:00:27.31</t>
  </si>
  <si>
    <t>00:28:11.18</t>
  </si>
  <si>
    <t>00:00:27.59</t>
  </si>
  <si>
    <t>00:27:43.87</t>
  </si>
  <si>
    <t>00:00:05.54</t>
  </si>
  <si>
    <t>00:27:16.27</t>
  </si>
  <si>
    <t>00:00:07.06</t>
  </si>
  <si>
    <t>00:27:10.73</t>
  </si>
  <si>
    <t>00:00:38.36</t>
  </si>
  <si>
    <t>00:27:03.67</t>
  </si>
  <si>
    <t>00:00:05.22</t>
  </si>
  <si>
    <t>00:26:25.31</t>
  </si>
  <si>
    <t>00:00:08.83</t>
  </si>
  <si>
    <t>00:26:20.09</t>
  </si>
  <si>
    <t>00:00:28.30</t>
  </si>
  <si>
    <t>00:26:11.26</t>
  </si>
  <si>
    <t>00:00:03.11</t>
  </si>
  <si>
    <t>00:25:42.95</t>
  </si>
  <si>
    <t>00:00:12.05</t>
  </si>
  <si>
    <t>00:25:39.84</t>
  </si>
  <si>
    <t>00:00:37.07</t>
  </si>
  <si>
    <t>00:25:27.79</t>
  </si>
  <si>
    <t>00:00:18.48</t>
  </si>
  <si>
    <t>00:24:50.72</t>
  </si>
  <si>
    <t>00:00:47.95</t>
  </si>
  <si>
    <t>00:24:32.23</t>
  </si>
  <si>
    <t>00:23:44.28</t>
  </si>
  <si>
    <t>Kolo 45</t>
  </si>
  <si>
    <t>00:00:27.22</t>
  </si>
  <si>
    <t>00:45:12.74</t>
  </si>
  <si>
    <t>Kolo 44</t>
  </si>
  <si>
    <t>00:04:04.80</t>
  </si>
  <si>
    <t>00:44:45.52</t>
  </si>
  <si>
    <t>Kolo 46</t>
  </si>
  <si>
    <t>01:00:00.00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</si>
</sst>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h]:mm:ss.00"/>
    <numFmt numFmtId="165" formatCode="hh:mm:ss.00"/>
    <numFmt numFmtId="166" formatCode="h:mm:ss.000"/>
    <numFmt numFmtId="167" formatCode="[$-F400]h:mm:ss\ AM/PM"/>
    <numFmt numFmtId="168" formatCode="hh:mm:ss.000"/>
    <numFmt numFmtId="169" formatCode="###&quot;. miesto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5" fontId="1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/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/>
    <xf numFmtId="164" fontId="4" fillId="0" borderId="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0" fillId="0" borderId="2" xfId="0" applyFill="1" applyBorder="1"/>
    <xf numFmtId="164" fontId="4" fillId="0" borderId="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4" fillId="0" borderId="0" xfId="0" applyNumberFormat="1" applyFont="1" applyFill="1"/>
    <xf numFmtId="169" fontId="4" fillId="0" borderId="0" xfId="0" applyNumberFormat="1" applyFont="1" applyFill="1"/>
    <xf numFmtId="0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165" fontId="0" fillId="0" borderId="8" xfId="0" applyNumberFormat="1" applyBorder="1"/>
    <xf numFmtId="1" fontId="4" fillId="0" borderId="2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##&quot;. miesto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uľka14" displayName="Tabuľka14" ref="K1:M7" totalsRowShown="0" headerRowDxfId="45" dataDxfId="44">
  <autoFilter ref="K1:M7"/>
  <sortState ref="K3:M8">
    <sortCondition ref="L2:L8"/>
  </sortState>
  <tableColumns count="3">
    <tableColumn id="1" name="Kategórie" dataDxfId="43"/>
    <tableColumn id="2" name="Od " dataDxfId="42"/>
    <tableColumn id="3" name="Do" dataDxfId="4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 headerRowDxfId="40" dataDxfId="39">
  <autoFilter ref="O1:Q4"/>
  <sortState ref="O3:Q5">
    <sortCondition ref="P2:P5"/>
  </sortState>
  <tableColumns count="3">
    <tableColumn id="1" name="Kategórie" dataDxfId="38"/>
    <tableColumn id="2" name="Od " dataDxfId="37"/>
    <tableColumn id="3" name="Do" dataDxfId="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V53" totalsRowShown="0" headerRowDxfId="35" dataDxfId="33" headerRowBorderDxfId="34" tableBorderDxfId="32" totalsRowBorderDxfId="31">
  <autoFilter ref="A3:V53"/>
  <sortState ref="A4:V53">
    <sortCondition ref="I3:I53"/>
  </sortState>
  <tableColumns count="22">
    <tableColumn id="1" name="štartovné číslo" dataDxfId="30"/>
    <tableColumn id="2" name="celkové poradie" dataDxfId="29"/>
    <tableColumn id="3" name="poradie v KAT" dataDxfId="28"/>
    <tableColumn id="4" name="meno" dataDxfId="27">
      <calculatedColumnFormula>VLOOKUP(A4,'10.kolo prezentácia'!$A$2:$G$107,2,FALSE)</calculatedColumnFormula>
    </tableColumn>
    <tableColumn id="5" name="priezvisko" dataDxfId="26">
      <calculatedColumnFormula>VLOOKUP(A4,'10.kolo prezentácia'!$A$2:$G$107,3,FALSE)</calculatedColumnFormula>
    </tableColumn>
    <tableColumn id="6" name="klub/mesto" dataDxfId="25">
      <calculatedColumnFormula>VLOOKUP(A4,'10.kolo prezentácia'!$A$2:$G$107,4,FALSE)</calculatedColumnFormula>
    </tableColumn>
    <tableColumn id="7" name="ročník" dataDxfId="24">
      <calculatedColumnFormula>VLOOKUP(A4,'10.kolo prezentácia'!$A$2:$G$107,5,FALSE)</calculatedColumnFormula>
    </tableColumn>
    <tableColumn id="8" name="KAT" dataDxfId="23">
      <calculatedColumnFormula>VLOOKUP(A4,'10.kolo prezentácia'!$A$2:$G$107,7,FALSE)</calculatedColumnFormula>
    </tableColumn>
    <tableColumn id="9" name="čas v cieli" dataDxfId="22">
      <calculatedColumnFormula>VLOOKUP(Tabuľka5[[#This Row],[štartovné číslo]],'10.kolo stopky'!A:C,3,FALSE)</calculatedColumnFormula>
    </tableColumn>
    <tableColumn id="10" name="ᴓ čas na 1000m" dataDxfId="21">
      <calculatedColumnFormula>I4/$Y$3</calculatedColumnFormula>
    </tableColumn>
    <tableColumn id="11" name="strata na víťaza" dataDxfId="20">
      <calculatedColumnFormula>I4-$Z$3</calculatedColumnFormula>
    </tableColumn>
    <tableColumn id="12" name="body 1.kolo" dataDxfId="19"/>
    <tableColumn id="13" name="body 2.kolo" dataDxfId="18"/>
    <tableColumn id="14" name="body 3.kolo" dataDxfId="17"/>
    <tableColumn id="15" name="body 4.kolo" dataDxfId="16"/>
    <tableColumn id="16" name="body 5.kolo" dataDxfId="15"/>
    <tableColumn id="17" name="body 6.kolo" dataDxfId="14"/>
    <tableColumn id="18" name="body 7.kolo" dataDxfId="13"/>
    <tableColumn id="19" name="body 8.kolo" dataDxfId="12"/>
    <tableColumn id="20" name="body 9.kolo" dataDxfId="11"/>
    <tableColumn id="21" name="body 10.kolo" dataDxfId="10"/>
    <tableColumn id="22" name="body BBL" dataDxfId="9">
      <calculatedColumnFormula>SUM(L4:U4)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" name="Tabuľka1" displayName="Tabuľka1" ref="B2:D10" totalsRowShown="0" headerRowDxfId="8" dataDxfId="7">
  <autoFilter ref="B2:D10"/>
  <tableColumns count="3">
    <tableColumn id="1" name="Kategórie" dataDxfId="6"/>
    <tableColumn id="2" name="Od " dataDxfId="5"/>
    <tableColumn id="3" name="Do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Tabuľka2" displayName="Tabuľka2" ref="F2:G102" totalsRowShown="0" headerRowDxfId="3" dataDxfId="2">
  <autoFilter ref="F2:G102"/>
  <tableColumns count="2">
    <tableColumn id="1" name="Poradie" dataDxfId="1"/>
    <tableColumn id="2" name="Počet bodov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07"/>
  <sheetViews>
    <sheetView zoomScale="80" zoomScaleNormal="80" workbookViewId="0">
      <pane ySplit="1" topLeftCell="A2" activePane="bottomLeft" state="frozen"/>
      <selection pane="bottomLeft" activeCell="E69" sqref="E69"/>
    </sheetView>
  </sheetViews>
  <sheetFormatPr defaultRowHeight="15" x14ac:dyDescent="0.25"/>
  <cols>
    <col min="1" max="1" width="9.7109375" style="3" customWidth="1"/>
    <col min="2" max="2" width="11" style="6" bestFit="1" customWidth="1"/>
    <col min="3" max="3" width="22" style="6" bestFit="1" customWidth="1"/>
    <col min="4" max="4" width="46.7109375" style="6" customWidth="1"/>
    <col min="5" max="5" width="6.5703125" style="3" bestFit="1" customWidth="1"/>
    <col min="6" max="6" width="8.7109375" style="3" bestFit="1" customWidth="1"/>
    <col min="7" max="7" width="7.7109375" style="6" bestFit="1" customWidth="1"/>
    <col min="8" max="8" width="33.85546875" style="6" customWidth="1"/>
    <col min="9" max="9" width="23.7109375" style="6" bestFit="1" customWidth="1"/>
    <col min="10" max="10" width="9.140625" style="11"/>
    <col min="11" max="11" width="15.140625" style="11" bestFit="1" customWidth="1"/>
    <col min="12" max="14" width="9.140625" style="11"/>
    <col min="15" max="15" width="15.140625" style="11" bestFit="1" customWidth="1"/>
    <col min="16" max="16384" width="9.140625" style="11"/>
  </cols>
  <sheetData>
    <row r="1" spans="1:17" s="10" customFormat="1" ht="39.950000000000003" customHeight="1" x14ac:dyDescent="0.25">
      <c r="A1" s="25" t="s">
        <v>0</v>
      </c>
      <c r="B1" s="25" t="s">
        <v>1</v>
      </c>
      <c r="C1" s="25" t="s">
        <v>2</v>
      </c>
      <c r="D1" s="25" t="s">
        <v>15</v>
      </c>
      <c r="E1" s="25" t="s">
        <v>3</v>
      </c>
      <c r="F1" s="25" t="s">
        <v>344</v>
      </c>
      <c r="G1" s="25" t="s">
        <v>4</v>
      </c>
      <c r="H1" s="25" t="s">
        <v>354</v>
      </c>
      <c r="I1" s="25" t="s">
        <v>355</v>
      </c>
      <c r="K1" s="10" t="s">
        <v>331</v>
      </c>
      <c r="L1" s="10" t="s">
        <v>333</v>
      </c>
      <c r="M1" s="10" t="s">
        <v>334</v>
      </c>
      <c r="O1" s="10" t="s">
        <v>331</v>
      </c>
      <c r="P1" s="10" t="s">
        <v>333</v>
      </c>
      <c r="Q1" s="10" t="s">
        <v>334</v>
      </c>
    </row>
    <row r="2" spans="1:17" hidden="1" x14ac:dyDescent="0.25">
      <c r="A2" s="3">
        <v>1</v>
      </c>
      <c r="B2" s="6" t="s">
        <v>31</v>
      </c>
      <c r="C2" s="6" t="s">
        <v>32</v>
      </c>
      <c r="D2" s="6" t="str">
        <f>TRIM(CONCATENATE(H2," ",I2))</f>
        <v>Bánovce nad Bebravou</v>
      </c>
      <c r="E2" s="3">
        <v>1989</v>
      </c>
      <c r="F2" s="3" t="s">
        <v>346</v>
      </c>
      <c r="G2" s="18" t="str">
        <f>IF(F2="m",LOOKUP(E2,Tabuľka14[[Od ]],Tabuľka14[Kategórie]),LOOKUP(E2,Tabuľka145[[Od ]],Tabuľka145[Kategórie]))</f>
        <v>Ženy A</v>
      </c>
      <c r="H2" s="18"/>
      <c r="I2" s="18" t="s">
        <v>94</v>
      </c>
      <c r="K2" s="11" t="s">
        <v>339</v>
      </c>
      <c r="L2" s="11">
        <v>1900</v>
      </c>
      <c r="M2" s="11">
        <v>1953</v>
      </c>
      <c r="O2" s="11" t="s">
        <v>341</v>
      </c>
      <c r="P2" s="11">
        <v>1900</v>
      </c>
      <c r="Q2" s="11">
        <v>1973</v>
      </c>
    </row>
    <row r="3" spans="1:17" hidden="1" x14ac:dyDescent="0.25">
      <c r="A3" s="3">
        <v>2</v>
      </c>
      <c r="B3" s="6" t="s">
        <v>12</v>
      </c>
      <c r="C3" s="6" t="s">
        <v>139</v>
      </c>
      <c r="D3" s="6" t="str">
        <f>TRIM(CONCATENATE(H3," ",I3))</f>
        <v>ATLANTICA SportAction Bánovce nad Bebravou</v>
      </c>
      <c r="E3" s="3">
        <v>1970</v>
      </c>
      <c r="F3" s="3" t="s">
        <v>345</v>
      </c>
      <c r="G3" s="18" t="str">
        <f>IF(F3="m",LOOKUP(E3,Tabuľka14[[Od ]],Tabuľka14[Kategórie]),LOOKUP(E3,Tabuľka145[[Od ]],Tabuľka145[Kategórie]))</f>
        <v>Muži C</v>
      </c>
      <c r="H3" s="18" t="s">
        <v>356</v>
      </c>
      <c r="I3" s="18" t="s">
        <v>94</v>
      </c>
      <c r="K3" s="11" t="s">
        <v>338</v>
      </c>
      <c r="L3" s="11">
        <v>1954</v>
      </c>
      <c r="M3" s="11">
        <v>1963</v>
      </c>
      <c r="O3" s="11" t="s">
        <v>340</v>
      </c>
      <c r="P3" s="11">
        <v>1974</v>
      </c>
      <c r="Q3" s="11">
        <v>1998</v>
      </c>
    </row>
    <row r="4" spans="1:17" hidden="1" x14ac:dyDescent="0.25">
      <c r="A4" s="3">
        <v>3</v>
      </c>
      <c r="B4" s="6" t="s">
        <v>151</v>
      </c>
      <c r="C4" s="6" t="s">
        <v>139</v>
      </c>
      <c r="D4" s="6" t="str">
        <f>TRIM(CONCATENATE(H4," ",I4))</f>
        <v>ATLANTICA SportAction Bánovce nad Bebravou</v>
      </c>
      <c r="E4" s="3">
        <v>1973</v>
      </c>
      <c r="F4" s="3" t="s">
        <v>345</v>
      </c>
      <c r="G4" s="18" t="str">
        <f>IF(F4="m",LOOKUP(E4,Tabuľka14[[Od ]],Tabuľka14[Kategórie]),LOOKUP(E4,Tabuľka145[[Od ]],Tabuľka145[Kategórie]))</f>
        <v>Muži C</v>
      </c>
      <c r="H4" s="18" t="s">
        <v>356</v>
      </c>
      <c r="I4" s="18" t="s">
        <v>94</v>
      </c>
      <c r="K4" s="11" t="s">
        <v>337</v>
      </c>
      <c r="L4" s="11">
        <v>1964</v>
      </c>
      <c r="M4" s="11">
        <v>1973</v>
      </c>
      <c r="O4" s="11" t="s">
        <v>335</v>
      </c>
      <c r="P4" s="11">
        <v>1999</v>
      </c>
      <c r="Q4" s="11">
        <v>2013</v>
      </c>
    </row>
    <row r="5" spans="1:17" hidden="1" x14ac:dyDescent="0.25">
      <c r="A5" s="3">
        <v>4</v>
      </c>
      <c r="B5" s="6" t="s">
        <v>5</v>
      </c>
      <c r="C5" s="6" t="s">
        <v>42</v>
      </c>
      <c r="D5" s="6" t="str">
        <f>TRIM(CONCATENATE(H5," ",I5))</f>
        <v>Čierna Lehota</v>
      </c>
      <c r="E5" s="3">
        <v>1942</v>
      </c>
      <c r="F5" s="3" t="s">
        <v>345</v>
      </c>
      <c r="G5" s="18" t="str">
        <f>IF(F5="m",LOOKUP(E5,Tabuľka14[[Od ]],Tabuľka14[Kategórie]),LOOKUP(E5,Tabuľka145[[Od ]],Tabuľka145[Kategórie]))</f>
        <v>Muži E</v>
      </c>
      <c r="H5" s="18"/>
      <c r="I5" s="18" t="s">
        <v>57</v>
      </c>
      <c r="K5" s="11" t="s">
        <v>336</v>
      </c>
      <c r="L5" s="11">
        <v>1974</v>
      </c>
      <c r="M5" s="11">
        <v>1983</v>
      </c>
    </row>
    <row r="6" spans="1:17" hidden="1" x14ac:dyDescent="0.25">
      <c r="A6" s="3">
        <v>5</v>
      </c>
      <c r="B6" s="6" t="s">
        <v>7</v>
      </c>
      <c r="C6" s="6" t="s">
        <v>8</v>
      </c>
      <c r="D6" s="6" t="str">
        <f>TRIM(CONCATENATE(H6," ",I6))</f>
        <v>Horné Naštice</v>
      </c>
      <c r="E6" s="3">
        <v>1980</v>
      </c>
      <c r="F6" s="3" t="s">
        <v>345</v>
      </c>
      <c r="G6" s="18" t="str">
        <f>IF(F6="m",LOOKUP(E6,Tabuľka14[[Od ]],Tabuľka14[Kategórie]),LOOKUP(E6,Tabuľka145[[Od ]],Tabuľka145[Kategórie]))</f>
        <v>Muži B</v>
      </c>
      <c r="H6" s="18"/>
      <c r="I6" s="18" t="s">
        <v>9</v>
      </c>
      <c r="K6" s="11" t="s">
        <v>332</v>
      </c>
      <c r="L6" s="11">
        <v>1984</v>
      </c>
      <c r="M6" s="11">
        <v>1998</v>
      </c>
    </row>
    <row r="7" spans="1:17" hidden="1" x14ac:dyDescent="0.25">
      <c r="A7" s="3">
        <v>6</v>
      </c>
      <c r="B7" s="6" t="s">
        <v>53</v>
      </c>
      <c r="C7" s="6" t="s">
        <v>210</v>
      </c>
      <c r="D7" s="6" t="str">
        <f>TRIM(CONCATENATE(H7," ",I7))</f>
        <v>Štvorlístok Trenčín</v>
      </c>
      <c r="E7" s="3">
        <v>1995</v>
      </c>
      <c r="F7" s="3" t="s">
        <v>345</v>
      </c>
      <c r="G7" s="18" t="str">
        <f>IF(F7="m",LOOKUP(E7,Tabuľka14[[Od ]],Tabuľka14[Kategórie]),LOOKUP(E7,Tabuľka145[[Od ]],Tabuľka145[Kategórie]))</f>
        <v>Muži A</v>
      </c>
      <c r="H7" s="18" t="s">
        <v>364</v>
      </c>
      <c r="I7" s="18" t="s">
        <v>25</v>
      </c>
      <c r="K7" s="11" t="s">
        <v>335</v>
      </c>
      <c r="L7" s="11">
        <v>1999</v>
      </c>
      <c r="M7" s="11">
        <v>2013</v>
      </c>
    </row>
    <row r="8" spans="1:17" hidden="1" x14ac:dyDescent="0.25">
      <c r="A8" s="3">
        <v>7</v>
      </c>
      <c r="B8" s="6" t="s">
        <v>320</v>
      </c>
      <c r="C8" s="6" t="s">
        <v>321</v>
      </c>
      <c r="D8" s="6" t="str">
        <f>TRIM(CONCATENATE(H8," ",I8))</f>
        <v>Štvorlístok Trenčín</v>
      </c>
      <c r="E8" s="3">
        <v>1968</v>
      </c>
      <c r="F8" s="3" t="s">
        <v>346</v>
      </c>
      <c r="G8" s="18" t="str">
        <f>IF(F8="m",LOOKUP(E8,Tabuľka14[[Od ]],Tabuľka14[Kategórie]),LOOKUP(E8,Tabuľka145[[Od ]],Tabuľka145[Kategórie]))</f>
        <v>Ženy B</v>
      </c>
      <c r="H8" s="18" t="s">
        <v>364</v>
      </c>
      <c r="I8" s="18" t="s">
        <v>25</v>
      </c>
    </row>
    <row r="9" spans="1:17" hidden="1" x14ac:dyDescent="0.25">
      <c r="A9" s="3">
        <v>8</v>
      </c>
      <c r="B9" s="6" t="s">
        <v>209</v>
      </c>
      <c r="C9" s="6" t="s">
        <v>210</v>
      </c>
      <c r="D9" s="6" t="str">
        <f>TRIM(CONCATENATE(H9," ",I9))</f>
        <v>Štvorlístok Trenčín</v>
      </c>
      <c r="E9" s="3">
        <v>1967</v>
      </c>
      <c r="F9" s="3" t="s">
        <v>345</v>
      </c>
      <c r="G9" s="18" t="str">
        <f>IF(F9="m",LOOKUP(E9,Tabuľka14[[Od ]],Tabuľka14[Kategórie]),LOOKUP(E9,Tabuľka145[[Od ]],Tabuľka145[Kategórie]))</f>
        <v>Muži C</v>
      </c>
      <c r="H9" s="18" t="s">
        <v>364</v>
      </c>
      <c r="I9" s="18" t="s">
        <v>25</v>
      </c>
    </row>
    <row r="10" spans="1:17" hidden="1" x14ac:dyDescent="0.25">
      <c r="A10" s="3">
        <v>9</v>
      </c>
      <c r="B10" s="6" t="s">
        <v>26</v>
      </c>
      <c r="C10" s="6" t="s">
        <v>27</v>
      </c>
      <c r="D10" s="6" t="str">
        <f>TRIM(CONCATENATE(H10," ",I10))</f>
        <v>Trenčín</v>
      </c>
      <c r="E10" s="3">
        <v>1944</v>
      </c>
      <c r="F10" s="3" t="s">
        <v>345</v>
      </c>
      <c r="G10" s="18" t="str">
        <f>IF(F10="m",LOOKUP(E10,Tabuľka14[[Od ]],Tabuľka14[Kategórie]),LOOKUP(E10,Tabuľka145[[Od ]],Tabuľka145[Kategórie]))</f>
        <v>Muži E</v>
      </c>
      <c r="H10" s="18"/>
      <c r="I10" s="18" t="s">
        <v>25</v>
      </c>
    </row>
    <row r="11" spans="1:17" hidden="1" x14ac:dyDescent="0.25">
      <c r="A11" s="3">
        <v>10</v>
      </c>
      <c r="B11" s="6" t="s">
        <v>211</v>
      </c>
      <c r="C11" s="6" t="s">
        <v>212</v>
      </c>
      <c r="D11" s="6" t="str">
        <f>TRIM(CONCATENATE(H11," ",I11))</f>
        <v>Trenčín</v>
      </c>
      <c r="E11" s="3">
        <v>1943</v>
      </c>
      <c r="F11" s="3" t="s">
        <v>345</v>
      </c>
      <c r="G11" s="18" t="str">
        <f>IF(F11="m",LOOKUP(E11,Tabuľka14[[Od ]],Tabuľka14[Kategórie]),LOOKUP(E11,Tabuľka145[[Od ]],Tabuľka145[Kategórie]))</f>
        <v>Muži E</v>
      </c>
      <c r="H11" s="18"/>
      <c r="I11" s="18" t="s">
        <v>25</v>
      </c>
    </row>
    <row r="12" spans="1:17" hidden="1" x14ac:dyDescent="0.25">
      <c r="A12" s="3">
        <v>11</v>
      </c>
      <c r="B12" s="6" t="s">
        <v>51</v>
      </c>
      <c r="C12" s="6" t="s">
        <v>92</v>
      </c>
      <c r="D12" s="6" t="str">
        <f>TRIM(CONCATENATE(H12," ",I12))</f>
        <v>Čachtice</v>
      </c>
      <c r="E12" s="3">
        <v>1992</v>
      </c>
      <c r="F12" s="3" t="s">
        <v>345</v>
      </c>
      <c r="G12" s="18" t="str">
        <f>IF(F12="m",LOOKUP(E12,Tabuľka14[[Od ]],Tabuľka14[Kategórie]),LOOKUP(E12,Tabuľka145[[Od ]],Tabuľka145[Kategórie]))</f>
        <v>Muži A</v>
      </c>
      <c r="H12" s="18"/>
      <c r="I12" s="18" t="s">
        <v>91</v>
      </c>
    </row>
    <row r="13" spans="1:17" hidden="1" x14ac:dyDescent="0.25">
      <c r="A13" s="3">
        <v>12</v>
      </c>
      <c r="B13" s="6" t="s">
        <v>65</v>
      </c>
      <c r="C13" s="6" t="s">
        <v>93</v>
      </c>
      <c r="D13" s="6" t="str">
        <f>TRIM(CONCATENATE(H13," ",I13))</f>
        <v>Trenčín</v>
      </c>
      <c r="E13" s="3">
        <v>1992</v>
      </c>
      <c r="F13" s="3" t="s">
        <v>346</v>
      </c>
      <c r="G13" s="18" t="str">
        <f>IF(F13="m",LOOKUP(E13,Tabuľka14[[Od ]],Tabuľka14[Kategórie]),LOOKUP(E13,Tabuľka145[[Od ]],Tabuľka145[Kategórie]))</f>
        <v>Ženy A</v>
      </c>
      <c r="H13" s="18"/>
      <c r="I13" s="18" t="s">
        <v>25</v>
      </c>
    </row>
    <row r="14" spans="1:17" hidden="1" x14ac:dyDescent="0.25">
      <c r="A14" s="3">
        <v>13</v>
      </c>
      <c r="B14" s="6" t="s">
        <v>138</v>
      </c>
      <c r="C14" s="6" t="s">
        <v>93</v>
      </c>
      <c r="D14" s="6" t="str">
        <f>TRIM(CONCATENATE(H14," ",I14))</f>
        <v>Trenčín</v>
      </c>
      <c r="E14" s="3">
        <v>1968</v>
      </c>
      <c r="F14" s="3" t="s">
        <v>346</v>
      </c>
      <c r="G14" s="18" t="str">
        <f>IF(F14="m",LOOKUP(E14,Tabuľka14[[Od ]],Tabuľka14[Kategórie]),LOOKUP(E14,Tabuľka145[[Od ]],Tabuľka145[Kategórie]))</f>
        <v>Ženy B</v>
      </c>
      <c r="H14" s="18"/>
      <c r="I14" s="18" t="s">
        <v>25</v>
      </c>
    </row>
    <row r="15" spans="1:17" hidden="1" x14ac:dyDescent="0.25">
      <c r="A15" s="3">
        <v>14</v>
      </c>
      <c r="B15" s="6" t="s">
        <v>6</v>
      </c>
      <c r="C15" s="6" t="s">
        <v>128</v>
      </c>
      <c r="D15" s="6" t="str">
        <f>TRIM(CONCATENATE(H15," ",I15))</f>
        <v>Čachtice</v>
      </c>
      <c r="E15" s="3">
        <v>1963</v>
      </c>
      <c r="F15" s="3" t="s">
        <v>345</v>
      </c>
      <c r="G15" s="18" t="str">
        <f>IF(F15="m",LOOKUP(E15,Tabuľka14[[Od ]],Tabuľka14[Kategórie]),LOOKUP(E15,Tabuľka145[[Od ]],Tabuľka145[Kategórie]))</f>
        <v>Muži D</v>
      </c>
      <c r="H15" s="18"/>
      <c r="I15" s="18" t="s">
        <v>91</v>
      </c>
    </row>
    <row r="16" spans="1:17" hidden="1" x14ac:dyDescent="0.25">
      <c r="A16" s="3">
        <v>15</v>
      </c>
      <c r="B16" s="6" t="s">
        <v>102</v>
      </c>
      <c r="C16" s="6" t="s">
        <v>103</v>
      </c>
      <c r="D16" s="6" t="str">
        <f>TRIM(CONCATENATE(H16," ",I16))</f>
        <v>Dubnica nad Váhom</v>
      </c>
      <c r="E16" s="3">
        <v>1965</v>
      </c>
      <c r="F16" s="3" t="s">
        <v>346</v>
      </c>
      <c r="G16" s="18" t="str">
        <f>IF(F16="m",LOOKUP(E16,Tabuľka14[[Od ]],Tabuľka14[Kategórie]),LOOKUP(E16,Tabuľka145[[Od ]],Tabuľka145[Kategórie]))</f>
        <v>Ženy B</v>
      </c>
      <c r="H16" s="18"/>
      <c r="I16" s="18" t="s">
        <v>101</v>
      </c>
    </row>
    <row r="17" spans="1:9" x14ac:dyDescent="0.25">
      <c r="A17" s="3">
        <v>16</v>
      </c>
      <c r="B17" s="6" t="s">
        <v>382</v>
      </c>
      <c r="C17" s="6" t="s">
        <v>383</v>
      </c>
      <c r="D17" s="6" t="str">
        <f>TRIM(CONCATENATE(H17," ",I17))</f>
        <v>BIN Bánovce nad Bebravou</v>
      </c>
      <c r="E17" s="3">
        <v>2003</v>
      </c>
      <c r="F17" s="3" t="s">
        <v>345</v>
      </c>
      <c r="G17" s="18" t="str">
        <f>IF(F17="m",LOOKUP(E17,Tabuľka14[[Od ]],Tabuľka14[Kategórie]),LOOKUP(E17,Tabuľka145[[Od ]],Tabuľka145[Kategórie]))</f>
        <v>HOBBY</v>
      </c>
      <c r="H17" s="18" t="s">
        <v>381</v>
      </c>
      <c r="I17" s="18" t="s">
        <v>94</v>
      </c>
    </row>
    <row r="18" spans="1:9" hidden="1" x14ac:dyDescent="0.25">
      <c r="A18" s="3">
        <v>17</v>
      </c>
      <c r="B18" s="6" t="s">
        <v>12</v>
      </c>
      <c r="C18" s="6" t="s">
        <v>383</v>
      </c>
      <c r="D18" s="6" t="str">
        <f>TRIM(CONCATENATE(H18," ",I18))</f>
        <v>BIN Bánovce nad Bebravou</v>
      </c>
      <c r="E18" s="3">
        <v>1974</v>
      </c>
      <c r="F18" s="3" t="s">
        <v>345</v>
      </c>
      <c r="G18" s="18" t="str">
        <f>IF(F18="m",LOOKUP(E18,Tabuľka14[[Od ]],Tabuľka14[Kategórie]),LOOKUP(E18,Tabuľka145[[Od ]],Tabuľka145[Kategórie]))</f>
        <v>Muži B</v>
      </c>
      <c r="H18" s="18" t="s">
        <v>381</v>
      </c>
      <c r="I18" s="18" t="s">
        <v>94</v>
      </c>
    </row>
    <row r="19" spans="1:9" hidden="1" x14ac:dyDescent="0.25">
      <c r="A19" s="3">
        <v>18</v>
      </c>
      <c r="B19" s="6" t="s">
        <v>46</v>
      </c>
      <c r="C19" s="6" t="s">
        <v>47</v>
      </c>
      <c r="D19" s="6" t="str">
        <f>TRIM(CONCATENATE(H19," ",I19))</f>
        <v>Byttherm Bánovce nad Bebravou</v>
      </c>
      <c r="E19" s="3">
        <v>1970</v>
      </c>
      <c r="F19" s="3" t="s">
        <v>345</v>
      </c>
      <c r="G19" s="18" t="str">
        <f>IF(F19="m",LOOKUP(E19,Tabuľka14[[Od ]],Tabuľka14[Kategórie]),LOOKUP(E19,Tabuľka145[[Od ]],Tabuľka145[Kategórie]))</f>
        <v>Muži C</v>
      </c>
      <c r="H19" s="18" t="s">
        <v>371</v>
      </c>
      <c r="I19" s="18" t="s">
        <v>94</v>
      </c>
    </row>
    <row r="20" spans="1:9" hidden="1" x14ac:dyDescent="0.25">
      <c r="A20" s="3">
        <v>19</v>
      </c>
      <c r="B20" s="6" t="s">
        <v>135</v>
      </c>
      <c r="C20" s="6" t="s">
        <v>384</v>
      </c>
      <c r="D20" s="6" t="str">
        <f>TRIM(CONCATENATE(H20," ",I20))</f>
        <v>Bánovce nad Bebravou</v>
      </c>
      <c r="E20" s="3">
        <v>1977</v>
      </c>
      <c r="F20" s="3" t="s">
        <v>345</v>
      </c>
      <c r="G20" s="18" t="str">
        <f>IF(F20="m",LOOKUP(E20,Tabuľka14[[Od ]],Tabuľka14[Kategórie]),LOOKUP(E20,Tabuľka145[[Od ]],Tabuľka145[Kategórie]))</f>
        <v>Muži B</v>
      </c>
      <c r="H20" s="18"/>
      <c r="I20" s="18" t="s">
        <v>94</v>
      </c>
    </row>
    <row r="21" spans="1:9" hidden="1" x14ac:dyDescent="0.25">
      <c r="A21" s="3">
        <v>20</v>
      </c>
      <c r="B21" s="6" t="s">
        <v>135</v>
      </c>
      <c r="C21" s="6" t="s">
        <v>136</v>
      </c>
      <c r="D21" s="6" t="str">
        <f>TRIM(CONCATENATE(H21," ",I21))</f>
        <v>Bánovce nad Bebravou</v>
      </c>
      <c r="E21" s="3">
        <v>1969</v>
      </c>
      <c r="F21" s="3" t="s">
        <v>345</v>
      </c>
      <c r="G21" s="18" t="str">
        <f>IF(F21="m",LOOKUP(E21,Tabuľka14[[Od ]],Tabuľka14[Kategórie]),LOOKUP(E21,Tabuľka145[[Od ]],Tabuľka145[Kategórie]))</f>
        <v>Muži C</v>
      </c>
      <c r="H21" s="18"/>
      <c r="I21" s="18" t="s">
        <v>94</v>
      </c>
    </row>
    <row r="22" spans="1:9" hidden="1" x14ac:dyDescent="0.25">
      <c r="A22" s="3">
        <v>21</v>
      </c>
      <c r="B22" s="6" t="s">
        <v>43</v>
      </c>
      <c r="C22" s="6" t="s">
        <v>44</v>
      </c>
      <c r="D22" s="6" t="str">
        <f>TRIM(CONCATENATE(H22," ",I22))</f>
        <v>Bánovce nad Bebravou</v>
      </c>
      <c r="E22" s="3">
        <v>1950</v>
      </c>
      <c r="F22" s="3" t="s">
        <v>345</v>
      </c>
      <c r="G22" s="18" t="str">
        <f>IF(F22="m",LOOKUP(E22,Tabuľka14[[Od ]],Tabuľka14[Kategórie]),LOOKUP(E22,Tabuľka145[[Od ]],Tabuľka145[Kategórie]))</f>
        <v>Muži E</v>
      </c>
      <c r="H22" s="18"/>
      <c r="I22" s="18" t="s">
        <v>94</v>
      </c>
    </row>
    <row r="23" spans="1:9" hidden="1" x14ac:dyDescent="0.25">
      <c r="A23" s="3">
        <v>22</v>
      </c>
      <c r="B23" s="6" t="s">
        <v>43</v>
      </c>
      <c r="C23" s="6" t="s">
        <v>59</v>
      </c>
      <c r="D23" s="6" t="str">
        <f>TRIM(CONCATENATE(H23," ",I23))</f>
        <v>Bánovce nad Bebravou</v>
      </c>
      <c r="E23" s="3">
        <v>1964</v>
      </c>
      <c r="F23" s="3" t="s">
        <v>345</v>
      </c>
      <c r="G23" s="18" t="str">
        <f>IF(F23="m",LOOKUP(E23,Tabuľka14[[Od ]],Tabuľka14[Kategórie]),LOOKUP(E23,Tabuľka145[[Od ]],Tabuľka145[Kategórie]))</f>
        <v>Muži C</v>
      </c>
      <c r="H23" s="18"/>
      <c r="I23" s="18" t="s">
        <v>94</v>
      </c>
    </row>
    <row r="24" spans="1:9" hidden="1" x14ac:dyDescent="0.25">
      <c r="A24" s="3">
        <v>23</v>
      </c>
      <c r="B24" s="6" t="s">
        <v>96</v>
      </c>
      <c r="C24" s="6" t="s">
        <v>137</v>
      </c>
      <c r="D24" s="6" t="str">
        <f>TRIM(CONCATENATE(H24," ",I24))</f>
        <v>Trenčín</v>
      </c>
      <c r="E24" s="3">
        <v>1986</v>
      </c>
      <c r="F24" s="3" t="s">
        <v>345</v>
      </c>
      <c r="G24" s="18" t="str">
        <f>IF(F24="m",LOOKUP(E24,Tabuľka14[[Od ]],Tabuľka14[Kategórie]),LOOKUP(E24,Tabuľka145[[Od ]],Tabuľka145[Kategórie]))</f>
        <v>Muži A</v>
      </c>
      <c r="H24" s="18"/>
      <c r="I24" s="18" t="s">
        <v>25</v>
      </c>
    </row>
    <row r="25" spans="1:9" hidden="1" x14ac:dyDescent="0.25">
      <c r="A25" s="3">
        <v>24</v>
      </c>
      <c r="B25" s="6" t="s">
        <v>51</v>
      </c>
      <c r="C25" s="6" t="s">
        <v>232</v>
      </c>
      <c r="D25" s="6" t="str">
        <f>TRIM(CONCATENATE(H25," ",I25))</f>
        <v>Hruboš Team Bánovce nad Bebravou</v>
      </c>
      <c r="E25" s="3">
        <v>1986</v>
      </c>
      <c r="F25" s="3" t="s">
        <v>345</v>
      </c>
      <c r="G25" s="18" t="str">
        <f>IF(F25="m",LOOKUP(E25,Tabuľka14[[Od ]],Tabuľka14[Kategórie]),LOOKUP(E25,Tabuľka145[[Od ]],Tabuľka145[Kategórie]))</f>
        <v>Muži A</v>
      </c>
      <c r="H25" s="18" t="s">
        <v>358</v>
      </c>
      <c r="I25" s="18" t="s">
        <v>94</v>
      </c>
    </row>
    <row r="26" spans="1:9" hidden="1" x14ac:dyDescent="0.25">
      <c r="A26" s="3">
        <v>25</v>
      </c>
      <c r="B26" s="6" t="s">
        <v>65</v>
      </c>
      <c r="C26" s="6" t="s">
        <v>154</v>
      </c>
      <c r="D26" s="6" t="str">
        <f>TRIM(CONCATENATE(H26," ",I26))</f>
        <v>Brezolupy</v>
      </c>
      <c r="E26" s="3">
        <v>1994</v>
      </c>
      <c r="F26" s="3" t="s">
        <v>346</v>
      </c>
      <c r="G26" s="18" t="str">
        <f>IF(F26="m",LOOKUP(E26,Tabuľka14[[Od ]],Tabuľka14[Kategórie]),LOOKUP(E26,Tabuľka145[[Od ]],Tabuľka145[Kategórie]))</f>
        <v>Ženy A</v>
      </c>
      <c r="H26" s="18"/>
      <c r="I26" s="18" t="s">
        <v>48</v>
      </c>
    </row>
    <row r="27" spans="1:9" hidden="1" x14ac:dyDescent="0.25">
      <c r="A27" s="3">
        <v>26</v>
      </c>
      <c r="B27" s="6" t="s">
        <v>38</v>
      </c>
      <c r="C27" s="6" t="s">
        <v>385</v>
      </c>
      <c r="D27" s="6" t="str">
        <f>TRIM(CONCATENATE(H27," ",I27))</f>
        <v>Bánovce nad Bebravou</v>
      </c>
      <c r="E27" s="3">
        <v>1983</v>
      </c>
      <c r="F27" s="3" t="s">
        <v>346</v>
      </c>
      <c r="G27" s="18" t="str">
        <f>IF(F27="m",LOOKUP(E27,Tabuľka14[[Od ]],Tabuľka14[Kategórie]),LOOKUP(E27,Tabuľka145[[Od ]],Tabuľka145[Kategórie]))</f>
        <v>Ženy A</v>
      </c>
      <c r="H27" s="18"/>
      <c r="I27" s="18" t="s">
        <v>94</v>
      </c>
    </row>
    <row r="28" spans="1:9" hidden="1" x14ac:dyDescent="0.25">
      <c r="A28" s="3">
        <v>27</v>
      </c>
      <c r="B28" s="6" t="s">
        <v>12</v>
      </c>
      <c r="C28" s="6" t="s">
        <v>13</v>
      </c>
      <c r="D28" s="6" t="str">
        <f>TRIM(CONCATENATE(H28," ",I28))</f>
        <v>via LS Bánovce nad Bebravou</v>
      </c>
      <c r="E28" s="3">
        <v>1973</v>
      </c>
      <c r="F28" s="3" t="s">
        <v>345</v>
      </c>
      <c r="G28" s="18" t="str">
        <f>IF(F28="m",LOOKUP(E28,Tabuľka14[[Od ]],Tabuľka14[Kategórie]),LOOKUP(E28,Tabuľka145[[Od ]],Tabuľka145[Kategórie]))</f>
        <v>Muži C</v>
      </c>
      <c r="H28" s="18" t="s">
        <v>124</v>
      </c>
      <c r="I28" s="18" t="s">
        <v>94</v>
      </c>
    </row>
    <row r="29" spans="1:9" x14ac:dyDescent="0.25">
      <c r="A29" s="3">
        <v>28</v>
      </c>
      <c r="B29" s="6" t="s">
        <v>12</v>
      </c>
      <c r="C29" s="6" t="s">
        <v>13</v>
      </c>
      <c r="D29" s="6" t="str">
        <f>TRIM(CONCATENATE(H29," ",I29))</f>
        <v>via LS Bánovce nad Bebravou</v>
      </c>
      <c r="E29" s="3">
        <v>1999</v>
      </c>
      <c r="F29" s="3" t="s">
        <v>345</v>
      </c>
      <c r="G29" s="18" t="str">
        <f>IF(F29="m",LOOKUP(E29,Tabuľka14[[Od ]],Tabuľka14[Kategórie]),LOOKUP(E29,Tabuľka145[[Od ]],Tabuľka145[Kategórie]))</f>
        <v>HOBBY</v>
      </c>
      <c r="H29" s="18" t="s">
        <v>124</v>
      </c>
      <c r="I29" s="18" t="s">
        <v>94</v>
      </c>
    </row>
    <row r="30" spans="1:9" hidden="1" x14ac:dyDescent="0.25">
      <c r="A30" s="3">
        <v>29</v>
      </c>
      <c r="B30" s="6" t="s">
        <v>45</v>
      </c>
      <c r="C30" s="6" t="s">
        <v>13</v>
      </c>
      <c r="D30" s="6" t="str">
        <f>TRIM(CONCATENATE(H30," ",I30))</f>
        <v>via LS Bánovce nad Bebravou</v>
      </c>
      <c r="E30" s="3">
        <v>1997</v>
      </c>
      <c r="F30" s="3" t="s">
        <v>345</v>
      </c>
      <c r="G30" s="18" t="str">
        <f>IF(F30="m",LOOKUP(E30,Tabuľka14[[Od ]],Tabuľka14[Kategórie]),LOOKUP(E30,Tabuľka145[[Od ]],Tabuľka145[Kategórie]))</f>
        <v>Muži A</v>
      </c>
      <c r="H30" s="18" t="s">
        <v>124</v>
      </c>
      <c r="I30" s="18" t="s">
        <v>94</v>
      </c>
    </row>
    <row r="31" spans="1:9" hidden="1" x14ac:dyDescent="0.25">
      <c r="A31" s="3">
        <v>30</v>
      </c>
      <c r="B31" s="6" t="s">
        <v>5</v>
      </c>
      <c r="C31" s="6" t="s">
        <v>175</v>
      </c>
      <c r="D31" s="6" t="str">
        <f>TRIM(CONCATENATE(H31," ",I31))</f>
        <v>Sokol Šišov Bánovce nad Bebravou</v>
      </c>
      <c r="E31" s="3">
        <v>1965</v>
      </c>
      <c r="F31" s="3" t="s">
        <v>345</v>
      </c>
      <c r="G31" s="18" t="str">
        <f>IF(F31="m",LOOKUP(E31,Tabuľka14[[Od ]],Tabuľka14[Kategórie]),LOOKUP(E31,Tabuľka145[[Od ]],Tabuľka145[Kategórie]))</f>
        <v>Muži C</v>
      </c>
      <c r="H31" s="18" t="s">
        <v>176</v>
      </c>
      <c r="I31" s="18" t="s">
        <v>94</v>
      </c>
    </row>
    <row r="32" spans="1:9" hidden="1" x14ac:dyDescent="0.25">
      <c r="A32" s="3">
        <v>31</v>
      </c>
      <c r="B32" s="6" t="s">
        <v>171</v>
      </c>
      <c r="C32" s="6" t="s">
        <v>172</v>
      </c>
      <c r="D32" s="6" t="str">
        <f>TRIM(CONCATENATE(H32," ",I32))</f>
        <v>Podlužany</v>
      </c>
      <c r="E32" s="3">
        <v>1970</v>
      </c>
      <c r="F32" s="3" t="s">
        <v>345</v>
      </c>
      <c r="G32" s="18" t="str">
        <f>IF(F32="m",LOOKUP(E32,Tabuľka14[[Od ]],Tabuľka14[Kategórie]),LOOKUP(E32,Tabuľka145[[Od ]],Tabuľka145[Kategórie]))</f>
        <v>Muži C</v>
      </c>
      <c r="H32" s="18"/>
      <c r="I32" s="18" t="s">
        <v>173</v>
      </c>
    </row>
    <row r="33" spans="1:9" hidden="1" x14ac:dyDescent="0.25">
      <c r="A33" s="3">
        <v>32</v>
      </c>
      <c r="B33" s="6" t="s">
        <v>56</v>
      </c>
      <c r="C33" s="6" t="s">
        <v>55</v>
      </c>
      <c r="D33" s="6" t="str">
        <f>TRIM(CONCATENATE(H33," ",I33))</f>
        <v>Bánovce nad Bebravou</v>
      </c>
      <c r="E33" s="3">
        <v>1958</v>
      </c>
      <c r="F33" s="3" t="s">
        <v>345</v>
      </c>
      <c r="G33" s="18" t="str">
        <f>IF(F33="m",LOOKUP(E33,Tabuľka14[[Od ]],Tabuľka14[Kategórie]),LOOKUP(E33,Tabuľka145[[Od ]],Tabuľka145[Kategórie]))</f>
        <v>Muži D</v>
      </c>
      <c r="H33" s="18"/>
      <c r="I33" s="18" t="s">
        <v>94</v>
      </c>
    </row>
    <row r="34" spans="1:9" hidden="1" x14ac:dyDescent="0.25">
      <c r="A34" s="3">
        <v>33</v>
      </c>
      <c r="B34" s="6" t="s">
        <v>23</v>
      </c>
      <c r="C34" s="6" t="s">
        <v>24</v>
      </c>
      <c r="D34" s="6" t="str">
        <f>TRIM(CONCATENATE(H34," ",I34))</f>
        <v>Gymnázium Bánovce nad Bebravou</v>
      </c>
      <c r="E34" s="3">
        <v>1995</v>
      </c>
      <c r="F34" s="3" t="s">
        <v>345</v>
      </c>
      <c r="G34" s="18" t="str">
        <f>IF(F34="m",LOOKUP(E34,Tabuľka14[[Od ]],Tabuľka14[Kategórie]),LOOKUP(E34,Tabuľka145[[Od ]],Tabuľka145[Kategórie]))</f>
        <v>Muži A</v>
      </c>
      <c r="H34" s="18" t="s">
        <v>366</v>
      </c>
      <c r="I34" s="18" t="s">
        <v>94</v>
      </c>
    </row>
    <row r="35" spans="1:9" hidden="1" x14ac:dyDescent="0.25">
      <c r="A35" s="3">
        <v>34</v>
      </c>
      <c r="B35" s="6" t="s">
        <v>64</v>
      </c>
      <c r="C35" s="6" t="s">
        <v>24</v>
      </c>
      <c r="D35" s="6" t="str">
        <f>TRIM(CONCATENATE(H35," ",I35))</f>
        <v>Bánovce nad Bebravou</v>
      </c>
      <c r="E35" s="3">
        <v>1969</v>
      </c>
      <c r="F35" s="3" t="s">
        <v>345</v>
      </c>
      <c r="G35" s="18" t="str">
        <f>IF(F35="m",LOOKUP(E35,Tabuľka14[[Od ]],Tabuľka14[Kategórie]),LOOKUP(E35,Tabuľka145[[Od ]],Tabuľka145[Kategórie]))</f>
        <v>Muži C</v>
      </c>
      <c r="H35" s="18"/>
      <c r="I35" s="18" t="s">
        <v>94</v>
      </c>
    </row>
    <row r="36" spans="1:9" hidden="1" x14ac:dyDescent="0.25">
      <c r="A36" s="3">
        <v>35</v>
      </c>
      <c r="B36" s="6" t="s">
        <v>6</v>
      </c>
      <c r="C36" s="6" t="s">
        <v>131</v>
      </c>
      <c r="D36" s="6" t="str">
        <f>TRIM(CONCATENATE(H36," ",I36))</f>
        <v>Ostratice</v>
      </c>
      <c r="E36" s="3">
        <v>1983</v>
      </c>
      <c r="F36" s="3" t="s">
        <v>345</v>
      </c>
      <c r="G36" s="18" t="str">
        <f>IF(F36="m",LOOKUP(E36,Tabuľka14[[Od ]],Tabuľka14[Kategórie]),LOOKUP(E36,Tabuľka145[[Od ]],Tabuľka145[Kategórie]))</f>
        <v>Muži B</v>
      </c>
      <c r="H36" s="18"/>
      <c r="I36" s="18" t="s">
        <v>132</v>
      </c>
    </row>
    <row r="37" spans="1:9" hidden="1" x14ac:dyDescent="0.25">
      <c r="A37" s="3">
        <v>36</v>
      </c>
      <c r="B37" s="6" t="s">
        <v>51</v>
      </c>
      <c r="C37" s="6" t="s">
        <v>10</v>
      </c>
      <c r="D37" s="6" t="str">
        <f>TRIM(CONCATENATE(H37," ",I37))</f>
        <v>Piaristické gymnázium F. Hanáka Prievidza</v>
      </c>
      <c r="E37" s="3">
        <v>1997</v>
      </c>
      <c r="F37" s="3" t="s">
        <v>345</v>
      </c>
      <c r="G37" s="18" t="str">
        <f>IF(F37="m",LOOKUP(E37,Tabuľka14[[Od ]],Tabuľka14[Kategórie]),LOOKUP(E37,Tabuľka145[[Od ]],Tabuľka145[Kategórie]))</f>
        <v>Muži A</v>
      </c>
      <c r="H37" s="18" t="s">
        <v>367</v>
      </c>
      <c r="I37" s="18" t="s">
        <v>116</v>
      </c>
    </row>
    <row r="38" spans="1:9" hidden="1" x14ac:dyDescent="0.25">
      <c r="A38" s="3">
        <v>37</v>
      </c>
      <c r="B38" s="6" t="s">
        <v>38</v>
      </c>
      <c r="C38" s="6" t="s">
        <v>115</v>
      </c>
      <c r="D38" s="6" t="str">
        <f>TRIM(CONCATENATE(H38," ",I38))</f>
        <v>Prievidza</v>
      </c>
      <c r="E38" s="3">
        <v>1985</v>
      </c>
      <c r="F38" s="3" t="s">
        <v>346</v>
      </c>
      <c r="G38" s="18" t="str">
        <f>IF(F38="m",LOOKUP(E38,Tabuľka14[[Od ]],Tabuľka14[Kategórie]),LOOKUP(E38,Tabuľka145[[Od ]],Tabuľka145[Kategórie]))</f>
        <v>Ženy A</v>
      </c>
      <c r="H38" s="18"/>
      <c r="I38" s="18" t="s">
        <v>116</v>
      </c>
    </row>
    <row r="39" spans="1:9" hidden="1" x14ac:dyDescent="0.25">
      <c r="A39" s="3">
        <v>38</v>
      </c>
      <c r="B39" s="6" t="s">
        <v>64</v>
      </c>
      <c r="C39" s="6" t="s">
        <v>97</v>
      </c>
      <c r="D39" s="6" t="str">
        <f>TRIM(CONCATENATE(H39," ",I39))</f>
        <v>Trenčín</v>
      </c>
      <c r="E39" s="3">
        <v>1983</v>
      </c>
      <c r="F39" s="3" t="s">
        <v>345</v>
      </c>
      <c r="G39" s="18" t="str">
        <f>IF(F39="m",LOOKUP(E39,Tabuľka14[[Od ]],Tabuľka14[Kategórie]),LOOKUP(E39,Tabuľka145[[Od ]],Tabuľka145[Kategórie]))</f>
        <v>Muži B</v>
      </c>
      <c r="H39" s="18"/>
      <c r="I39" s="18" t="s">
        <v>25</v>
      </c>
    </row>
    <row r="40" spans="1:9" hidden="1" x14ac:dyDescent="0.25">
      <c r="A40" s="3">
        <v>39</v>
      </c>
      <c r="B40" s="6" t="s">
        <v>7</v>
      </c>
      <c r="C40" s="6" t="s">
        <v>386</v>
      </c>
      <c r="D40" s="6" t="str">
        <f>TRIM(CONCATENATE(H40," ",I40))</f>
        <v>Trenčín</v>
      </c>
      <c r="E40" s="3">
        <v>1948</v>
      </c>
      <c r="F40" s="3" t="s">
        <v>345</v>
      </c>
      <c r="G40" s="18" t="str">
        <f>IF(F40="m",LOOKUP(E40,Tabuľka14[[Od ]],Tabuľka14[Kategórie]),LOOKUP(E40,Tabuľka145[[Od ]],Tabuľka145[Kategórie]))</f>
        <v>Muži E</v>
      </c>
      <c r="H40" s="18"/>
      <c r="I40" s="18" t="s">
        <v>25</v>
      </c>
    </row>
    <row r="41" spans="1:9" hidden="1" x14ac:dyDescent="0.25">
      <c r="A41" s="3">
        <v>40</v>
      </c>
      <c r="B41" s="6" t="s">
        <v>215</v>
      </c>
      <c r="C41" s="6" t="s">
        <v>214</v>
      </c>
      <c r="D41" s="6" t="str">
        <f>TRIM(CONCATENATE(H41," ",I41))</f>
        <v>Prusy</v>
      </c>
      <c r="E41" s="3">
        <v>1988</v>
      </c>
      <c r="F41" s="3" t="s">
        <v>345</v>
      </c>
      <c r="G41" s="18" t="str">
        <f>IF(F41="m",LOOKUP(E41,Tabuľka14[[Od ]],Tabuľka14[Kategórie]),LOOKUP(E41,Tabuľka145[[Od ]],Tabuľka145[Kategórie]))</f>
        <v>Muži A</v>
      </c>
      <c r="H41" s="18"/>
      <c r="I41" s="18" t="s">
        <v>127</v>
      </c>
    </row>
    <row r="42" spans="1:9" hidden="1" x14ac:dyDescent="0.25">
      <c r="A42" s="3">
        <v>41</v>
      </c>
      <c r="B42" s="6" t="s">
        <v>159</v>
      </c>
      <c r="C42" s="6" t="s">
        <v>160</v>
      </c>
      <c r="D42" s="6" t="str">
        <f>TRIM(CONCATENATE(H42," ",I42))</f>
        <v>Rybany</v>
      </c>
      <c r="E42" s="3">
        <v>1976</v>
      </c>
      <c r="F42" s="3" t="s">
        <v>345</v>
      </c>
      <c r="G42" s="18" t="str">
        <f>IF(F42="m",LOOKUP(E42,Tabuľka14[[Od ]],Tabuľka14[Kategórie]),LOOKUP(E42,Tabuľka145[[Od ]],Tabuľka145[Kategórie]))</f>
        <v>Muži B</v>
      </c>
      <c r="H42" s="18"/>
      <c r="I42" s="18" t="s">
        <v>161</v>
      </c>
    </row>
    <row r="43" spans="1:9" hidden="1" x14ac:dyDescent="0.25">
      <c r="A43" s="3">
        <v>42</v>
      </c>
      <c r="B43" s="6" t="s">
        <v>5</v>
      </c>
      <c r="C43" s="6" t="s">
        <v>387</v>
      </c>
      <c r="D43" s="6" t="str">
        <f>TRIM(CONCATENATE(H43," ",I43))</f>
        <v>Jogging klub Dubnica nad Váhom</v>
      </c>
      <c r="E43" s="3">
        <v>1953</v>
      </c>
      <c r="F43" s="3" t="s">
        <v>345</v>
      </c>
      <c r="G43" s="18" t="str">
        <f>IF(F43="m",LOOKUP(E43,Tabuľka14[[Od ]],Tabuľka14[Kategórie]),LOOKUP(E43,Tabuľka145[[Od ]],Tabuľka145[Kategórie]))</f>
        <v>Muži E</v>
      </c>
      <c r="H43" s="18" t="s">
        <v>388</v>
      </c>
      <c r="I43" s="18" t="s">
        <v>101</v>
      </c>
    </row>
    <row r="44" spans="1:9" hidden="1" x14ac:dyDescent="0.25">
      <c r="A44" s="3">
        <v>43</v>
      </c>
      <c r="B44" s="6" t="s">
        <v>216</v>
      </c>
      <c r="C44" s="6" t="s">
        <v>217</v>
      </c>
      <c r="D44" s="6" t="str">
        <f>TRIM(CONCATENATE(H44," ",I44))</f>
        <v>Bánovce nad Bebravou</v>
      </c>
      <c r="E44" s="3">
        <v>1973</v>
      </c>
      <c r="F44" s="3" t="s">
        <v>345</v>
      </c>
      <c r="G44" s="18" t="str">
        <f>IF(F44="m",LOOKUP(E44,Tabuľka14[[Od ]],Tabuľka14[Kategórie]),LOOKUP(E44,Tabuľka145[[Od ]],Tabuľka145[Kategórie]))</f>
        <v>Muži C</v>
      </c>
      <c r="H44" s="18"/>
      <c r="I44" s="18" t="s">
        <v>94</v>
      </c>
    </row>
    <row r="45" spans="1:9" hidden="1" x14ac:dyDescent="0.25">
      <c r="A45" s="3">
        <v>44</v>
      </c>
      <c r="B45" s="6" t="s">
        <v>46</v>
      </c>
      <c r="C45" s="6" t="s">
        <v>179</v>
      </c>
      <c r="D45" s="6" t="str">
        <f>TRIM(CONCATENATE(H45," ",I45))</f>
        <v>Bánovce nad Bebravou</v>
      </c>
      <c r="E45" s="3">
        <v>1983</v>
      </c>
      <c r="F45" s="3" t="s">
        <v>345</v>
      </c>
      <c r="G45" s="18" t="str">
        <f>IF(F45="m",LOOKUP(E45,Tabuľka14[[Od ]],Tabuľka14[Kategórie]),LOOKUP(E45,Tabuľka145[[Od ]],Tabuľka145[Kategórie]))</f>
        <v>Muži B</v>
      </c>
      <c r="H45" s="18"/>
      <c r="I45" s="18" t="s">
        <v>94</v>
      </c>
    </row>
    <row r="46" spans="1:9" hidden="1" x14ac:dyDescent="0.25">
      <c r="A46" s="3">
        <v>45</v>
      </c>
      <c r="B46" s="6" t="s">
        <v>51</v>
      </c>
      <c r="C46" s="6" t="s">
        <v>165</v>
      </c>
      <c r="D46" s="6" t="str">
        <f>TRIM(CONCATENATE(H46," ",I46))</f>
        <v>Bánovce nad Bebravou</v>
      </c>
      <c r="E46" s="3">
        <v>1983</v>
      </c>
      <c r="F46" s="3" t="s">
        <v>345</v>
      </c>
      <c r="G46" s="18" t="str">
        <f>IF(F46="m",LOOKUP(E46,Tabuľka14[[Od ]],Tabuľka14[Kategórie]),LOOKUP(E46,Tabuľka145[[Od ]],Tabuľka145[Kategórie]))</f>
        <v>Muži B</v>
      </c>
      <c r="H46" s="18"/>
      <c r="I46" s="18" t="s">
        <v>94</v>
      </c>
    </row>
    <row r="47" spans="1:9" hidden="1" x14ac:dyDescent="0.25">
      <c r="A47" s="3">
        <v>46</v>
      </c>
      <c r="B47" s="6" t="s">
        <v>252</v>
      </c>
      <c r="C47" s="6" t="s">
        <v>253</v>
      </c>
      <c r="D47" s="6" t="str">
        <f>TRIM(CONCATENATE(H47," ",I47))</f>
        <v>Bánovce nad Bebravou</v>
      </c>
      <c r="E47" s="3">
        <v>1972</v>
      </c>
      <c r="F47" s="3" t="s">
        <v>346</v>
      </c>
      <c r="G47" s="18" t="str">
        <f>IF(F47="m",LOOKUP(E47,Tabuľka14[[Od ]],Tabuľka14[Kategórie]),LOOKUP(E47,Tabuľka145[[Od ]],Tabuľka145[Kategórie]))</f>
        <v>Ženy B</v>
      </c>
      <c r="H47" s="18"/>
      <c r="I47" s="18" t="s">
        <v>94</v>
      </c>
    </row>
    <row r="48" spans="1:9" hidden="1" x14ac:dyDescent="0.25">
      <c r="B48" s="6" t="s">
        <v>227</v>
      </c>
      <c r="C48" s="6" t="s">
        <v>226</v>
      </c>
      <c r="D48" s="6" t="str">
        <f>TRIM(CONCATENATE(H48," ",I48))</f>
        <v>Trenčín</v>
      </c>
      <c r="E48" s="3">
        <v>1987</v>
      </c>
      <c r="F48" s="3" t="s">
        <v>346</v>
      </c>
      <c r="G48" s="18" t="str">
        <f>IF(F48="m",LOOKUP(E48,Tabuľka14[[Od ]],Tabuľka14[Kategórie]),LOOKUP(E48,Tabuľka145[[Od ]],Tabuľka145[Kategórie]))</f>
        <v>Ženy A</v>
      </c>
      <c r="H48" s="18"/>
      <c r="I48" s="18" t="s">
        <v>25</v>
      </c>
    </row>
    <row r="49" spans="2:9" hidden="1" x14ac:dyDescent="0.25">
      <c r="B49" s="6" t="s">
        <v>162</v>
      </c>
      <c r="C49" s="6" t="s">
        <v>245</v>
      </c>
      <c r="D49" s="6" t="str">
        <f>TRIM(CONCATENATE(H49," ",I49))</f>
        <v>Martin</v>
      </c>
      <c r="E49" s="3">
        <v>1983</v>
      </c>
      <c r="F49" s="3" t="s">
        <v>345</v>
      </c>
      <c r="G49" s="18" t="str">
        <f>IF(F49="m",LOOKUP(E49,Tabuľka14[[Od ]],Tabuľka14[Kategórie]),LOOKUP(E49,Tabuľka145[[Od ]],Tabuľka145[Kategórie]))</f>
        <v>Muži B</v>
      </c>
      <c r="H49" s="18"/>
      <c r="I49" s="18" t="s">
        <v>150</v>
      </c>
    </row>
    <row r="50" spans="2:9" hidden="1" x14ac:dyDescent="0.25">
      <c r="B50" s="6" t="s">
        <v>96</v>
      </c>
      <c r="C50" s="6" t="s">
        <v>148</v>
      </c>
      <c r="D50" s="6" t="str">
        <f>TRIM(CONCATENATE(H50," ",I50))</f>
        <v>Zemianske Kostoľany</v>
      </c>
      <c r="E50" s="3">
        <v>1987</v>
      </c>
      <c r="F50" s="3" t="s">
        <v>345</v>
      </c>
      <c r="G50" s="18" t="str">
        <f>IF(F50="m",LOOKUP(E50,Tabuľka14[[Od ]],Tabuľka14[Kategórie]),LOOKUP(E50,Tabuľka145[[Od ]],Tabuľka145[Kategórie]))</f>
        <v>Muži A</v>
      </c>
      <c r="H50" s="18"/>
      <c r="I50" s="18" t="s">
        <v>149</v>
      </c>
    </row>
    <row r="51" spans="2:9" hidden="1" x14ac:dyDescent="0.25">
      <c r="B51" s="6" t="s">
        <v>6</v>
      </c>
      <c r="C51" s="6" t="s">
        <v>373</v>
      </c>
      <c r="D51" s="6" t="str">
        <f>TRIM(CONCATENATE(H51," ",I51))</f>
        <v>ELUN Bánovce nad Bebravou</v>
      </c>
      <c r="E51" s="3">
        <v>1956</v>
      </c>
      <c r="F51" s="3" t="s">
        <v>345</v>
      </c>
      <c r="G51" s="18" t="str">
        <f>IF(F51="m",LOOKUP(E51,Tabuľka14[[Od ]],Tabuľka14[Kategórie]),LOOKUP(E51,Tabuľka145[[Od ]],Tabuľka145[Kategórie]))</f>
        <v>Muži D</v>
      </c>
      <c r="H51" s="18" t="s">
        <v>374</v>
      </c>
      <c r="I51" s="18" t="s">
        <v>94</v>
      </c>
    </row>
    <row r="52" spans="2:9" hidden="1" x14ac:dyDescent="0.25">
      <c r="B52" s="6" t="s">
        <v>43</v>
      </c>
      <c r="C52" s="6" t="s">
        <v>208</v>
      </c>
      <c r="D52" s="6" t="str">
        <f>TRIM(CONCATENATE(H52," ",I52))</f>
        <v>Trenčín</v>
      </c>
      <c r="E52" s="3">
        <v>1987</v>
      </c>
      <c r="F52" s="3" t="s">
        <v>345</v>
      </c>
      <c r="G52" s="18" t="str">
        <f>IF(F52="m",LOOKUP(E52,Tabuľka14[[Od ]],Tabuľka14[Kategórie]),LOOKUP(E52,Tabuľka145[[Od ]],Tabuľka145[Kategórie]))</f>
        <v>Muži A</v>
      </c>
      <c r="H52" s="18"/>
      <c r="I52" s="18" t="s">
        <v>25</v>
      </c>
    </row>
    <row r="53" spans="2:9" hidden="1" x14ac:dyDescent="0.25">
      <c r="B53" s="6" t="s">
        <v>122</v>
      </c>
      <c r="C53" s="6" t="s">
        <v>123</v>
      </c>
      <c r="D53" s="6" t="str">
        <f>TRIM(CONCATENATE(H53," ",I53))</f>
        <v>Bánovce nad Bebravou</v>
      </c>
      <c r="E53" s="3">
        <v>1979</v>
      </c>
      <c r="F53" s="3" t="s">
        <v>345</v>
      </c>
      <c r="G53" s="18" t="str">
        <f>IF(F53="m",LOOKUP(E53,Tabuľka14[[Od ]],Tabuľka14[Kategórie]),LOOKUP(E53,Tabuľka145[[Od ]],Tabuľka145[Kategórie]))</f>
        <v>Muži B</v>
      </c>
      <c r="H53" s="18"/>
      <c r="I53" s="18" t="s">
        <v>94</v>
      </c>
    </row>
    <row r="54" spans="2:9" hidden="1" x14ac:dyDescent="0.25">
      <c r="B54" s="6" t="s">
        <v>7</v>
      </c>
      <c r="C54" s="6" t="s">
        <v>225</v>
      </c>
      <c r="D54" s="6" t="str">
        <f>TRIM(CONCATENATE(H54," ",I54))</f>
        <v>Bánovce nad Bebravou</v>
      </c>
      <c r="E54" s="3">
        <v>1984</v>
      </c>
      <c r="F54" s="3" t="s">
        <v>345</v>
      </c>
      <c r="G54" s="18" t="str">
        <f>IF(F54="m",LOOKUP(E54,Tabuľka14[[Od ]],Tabuľka14[Kategórie]),LOOKUP(E54,Tabuľka145[[Od ]],Tabuľka145[Kategórie]))</f>
        <v>Muži A</v>
      </c>
      <c r="H54" s="18"/>
      <c r="I54" s="18" t="s">
        <v>94</v>
      </c>
    </row>
    <row r="55" spans="2:9" hidden="1" x14ac:dyDescent="0.25">
      <c r="B55" s="6" t="s">
        <v>111</v>
      </c>
      <c r="C55" s="6" t="s">
        <v>110</v>
      </c>
      <c r="D55" s="6" t="str">
        <f>TRIM(CONCATENATE(H55," ",I55))</f>
        <v>Dubnica nad Váhom</v>
      </c>
      <c r="E55" s="3">
        <v>1966</v>
      </c>
      <c r="F55" s="3" t="s">
        <v>345</v>
      </c>
      <c r="G55" s="18" t="str">
        <f>IF(F55="m",LOOKUP(E55,Tabuľka14[[Od ]],Tabuľka14[Kategórie]),LOOKUP(E55,Tabuľka145[[Od ]],Tabuľka145[Kategórie]))</f>
        <v>Muži C</v>
      </c>
      <c r="H55" s="18"/>
      <c r="I55" s="18" t="s">
        <v>101</v>
      </c>
    </row>
    <row r="56" spans="2:9" hidden="1" x14ac:dyDescent="0.25">
      <c r="B56" s="6" t="s">
        <v>6</v>
      </c>
      <c r="C56" s="6" t="s">
        <v>230</v>
      </c>
      <c r="D56" s="6" t="str">
        <f>TRIM(CONCATENATE(H56," ",I56))</f>
        <v>Malé Bedzany</v>
      </c>
      <c r="E56" s="3">
        <v>1980</v>
      </c>
      <c r="F56" s="3" t="s">
        <v>345</v>
      </c>
      <c r="G56" s="18" t="str">
        <f>IF(F56="m",LOOKUP(E56,Tabuľka14[[Od ]],Tabuľka14[Kategórie]),LOOKUP(E56,Tabuľka145[[Od ]],Tabuľka145[Kategórie]))</f>
        <v>Muži B</v>
      </c>
      <c r="H56" s="18"/>
      <c r="I56" s="18" t="s">
        <v>231</v>
      </c>
    </row>
    <row r="57" spans="2:9" hidden="1" x14ac:dyDescent="0.25">
      <c r="B57" s="6" t="s">
        <v>135</v>
      </c>
      <c r="C57" s="6" t="s">
        <v>164</v>
      </c>
      <c r="D57" s="6" t="str">
        <f>TRIM(CONCATENATE(H57," ",I57))</f>
        <v>Žabokreky nad Nitrou</v>
      </c>
      <c r="E57" s="3">
        <v>1974</v>
      </c>
      <c r="F57" s="3" t="s">
        <v>345</v>
      </c>
      <c r="G57" s="18" t="str">
        <f>IF(F57="m",LOOKUP(E57,Tabuľka14[[Od ]],Tabuľka14[Kategórie]),LOOKUP(E57,Tabuľka145[[Od ]],Tabuľka145[Kategórie]))</f>
        <v>Muži B</v>
      </c>
      <c r="H57" s="18"/>
      <c r="I57" s="18" t="s">
        <v>357</v>
      </c>
    </row>
    <row r="58" spans="2:9" hidden="1" x14ac:dyDescent="0.25">
      <c r="B58" s="6" t="s">
        <v>40</v>
      </c>
      <c r="C58" s="6" t="s">
        <v>41</v>
      </c>
      <c r="D58" s="6" t="str">
        <f>TRIM(CONCATENATE(H58," ",I58))</f>
        <v>Bánovce nad Bebravou</v>
      </c>
      <c r="E58" s="3">
        <v>1980</v>
      </c>
      <c r="F58" s="3" t="s">
        <v>345</v>
      </c>
      <c r="G58" s="18" t="str">
        <f>IF(F58="m",LOOKUP(E58,Tabuľka14[[Od ]],Tabuľka14[Kategórie]),LOOKUP(E58,Tabuľka145[[Od ]],Tabuľka145[Kategórie]))</f>
        <v>Muži B</v>
      </c>
      <c r="H58" s="18"/>
      <c r="I58" s="18" t="s">
        <v>94</v>
      </c>
    </row>
    <row r="59" spans="2:9" hidden="1" x14ac:dyDescent="0.25">
      <c r="B59" s="6" t="s">
        <v>162</v>
      </c>
      <c r="C59" s="6" t="s">
        <v>163</v>
      </c>
      <c r="D59" s="6" t="str">
        <f>TRIM(CONCATENATE(H59," ",I59))</f>
        <v>Bánovce nad Bebravou</v>
      </c>
      <c r="E59" s="3">
        <v>1978</v>
      </c>
      <c r="F59" s="3" t="s">
        <v>345</v>
      </c>
      <c r="G59" s="18" t="str">
        <f>IF(F59="m",LOOKUP(E59,Tabuľka14[[Od ]],Tabuľka14[Kategórie]),LOOKUP(E59,Tabuľka145[[Od ]],Tabuľka145[Kategórie]))</f>
        <v>Muži B</v>
      </c>
      <c r="H59" s="18"/>
      <c r="I59" s="18" t="s">
        <v>94</v>
      </c>
    </row>
    <row r="60" spans="2:9" hidden="1" x14ac:dyDescent="0.25">
      <c r="B60" s="6" t="s">
        <v>6</v>
      </c>
      <c r="C60" s="6" t="s">
        <v>133</v>
      </c>
      <c r="D60" s="6" t="str">
        <f>TRIM(CONCATENATE(H60," ",I60))</f>
        <v>Kanianka</v>
      </c>
      <c r="E60" s="3">
        <v>1955</v>
      </c>
      <c r="F60" s="3" t="s">
        <v>345</v>
      </c>
      <c r="G60" s="18" t="str">
        <f>IF(F60="m",LOOKUP(E60,Tabuľka14[[Od ]],Tabuľka14[Kategórie]),LOOKUP(E60,Tabuľka145[[Od ]],Tabuľka145[Kategórie]))</f>
        <v>Muži D</v>
      </c>
      <c r="H60" s="18"/>
      <c r="I60" s="18" t="s">
        <v>134</v>
      </c>
    </row>
    <row r="61" spans="2:9" hidden="1" x14ac:dyDescent="0.25">
      <c r="B61" s="6" t="s">
        <v>126</v>
      </c>
      <c r="C61" s="6" t="s">
        <v>125</v>
      </c>
      <c r="D61" s="6" t="str">
        <f>TRIM(CONCATENATE(H61," ",I61))</f>
        <v>Prusy</v>
      </c>
      <c r="E61" s="3">
        <v>1996</v>
      </c>
      <c r="F61" s="3" t="s">
        <v>346</v>
      </c>
      <c r="G61" s="18" t="str">
        <f>IF(F61="m",LOOKUP(E61,Tabuľka14[[Od ]],Tabuľka14[Kategórie]),LOOKUP(E61,Tabuľka145[[Od ]],Tabuľka145[Kategórie]))</f>
        <v>Ženy A</v>
      </c>
      <c r="H61" s="18"/>
      <c r="I61" s="18" t="s">
        <v>127</v>
      </c>
    </row>
    <row r="62" spans="2:9" hidden="1" x14ac:dyDescent="0.25">
      <c r="B62" s="6" t="s">
        <v>351</v>
      </c>
      <c r="C62" s="6" t="s">
        <v>350</v>
      </c>
      <c r="D62" s="6" t="str">
        <f>TRIM(CONCATENATE(H62," ",I62))</f>
        <v>Bánovce nad Bebravou</v>
      </c>
      <c r="E62" s="3">
        <v>1987</v>
      </c>
      <c r="F62" s="3" t="s">
        <v>345</v>
      </c>
      <c r="G62" s="18" t="str">
        <f>IF(F62="m",LOOKUP(E62,Tabuľka14[[Od ]],Tabuľka14[Kategórie]),LOOKUP(E62,Tabuľka145[[Od ]],Tabuľka145[Kategórie]))</f>
        <v>Muži A</v>
      </c>
      <c r="H62" s="18"/>
      <c r="I62" s="18" t="s">
        <v>94</v>
      </c>
    </row>
    <row r="63" spans="2:9" hidden="1" x14ac:dyDescent="0.25">
      <c r="B63" s="6" t="s">
        <v>223</v>
      </c>
      <c r="C63" s="6" t="s">
        <v>224</v>
      </c>
      <c r="D63" s="6" t="str">
        <f>TRIM(CONCATENATE(H63," ",I63))</f>
        <v>Dubnica nad Váhom</v>
      </c>
      <c r="E63" s="3">
        <v>1978</v>
      </c>
      <c r="F63" s="3" t="s">
        <v>346</v>
      </c>
      <c r="G63" s="18" t="str">
        <f>IF(F63="m",LOOKUP(E63,Tabuľka14[[Od ]],Tabuľka14[Kategórie]),LOOKUP(E63,Tabuľka145[[Od ]],Tabuľka145[Kategórie]))</f>
        <v>Ženy A</v>
      </c>
      <c r="H63" s="18"/>
      <c r="I63" s="18" t="s">
        <v>101</v>
      </c>
    </row>
    <row r="64" spans="2:9" hidden="1" x14ac:dyDescent="0.25">
      <c r="B64" s="6" t="s">
        <v>158</v>
      </c>
      <c r="C64" s="6" t="s">
        <v>157</v>
      </c>
      <c r="D64" s="6" t="str">
        <f>TRIM(CONCATENATE(H64," ",I64))</f>
        <v>AŠK Slavia Trnava</v>
      </c>
      <c r="E64" s="3">
        <v>1991</v>
      </c>
      <c r="F64" s="3" t="s">
        <v>345</v>
      </c>
      <c r="G64" s="18" t="str">
        <f>IF(F64="m",LOOKUP(E64,Tabuľka14[[Od ]],Tabuľka14[Kategórie]),LOOKUP(E64,Tabuľka145[[Od ]],Tabuľka145[Kategórie]))</f>
        <v>Muži A</v>
      </c>
      <c r="H64" s="18" t="s">
        <v>360</v>
      </c>
      <c r="I64" s="18" t="s">
        <v>359</v>
      </c>
    </row>
    <row r="65" spans="2:9" hidden="1" x14ac:dyDescent="0.25">
      <c r="B65" s="6" t="s">
        <v>135</v>
      </c>
      <c r="C65" s="6" t="s">
        <v>250</v>
      </c>
      <c r="D65" s="6" t="str">
        <f>TRIM(CONCATENATE(H65," ",I65))</f>
        <v>Londýn</v>
      </c>
      <c r="E65" s="3">
        <v>1959</v>
      </c>
      <c r="F65" s="3" t="s">
        <v>345</v>
      </c>
      <c r="G65" s="18" t="str">
        <f>IF(F65="m",LOOKUP(E65,Tabuľka14[[Od ]],Tabuľka14[Kategórie]),LOOKUP(E65,Tabuľka145[[Od ]],Tabuľka145[Kategórie]))</f>
        <v>Muži D</v>
      </c>
      <c r="H65" s="18"/>
      <c r="I65" s="18" t="s">
        <v>361</v>
      </c>
    </row>
    <row r="66" spans="2:9" hidden="1" x14ac:dyDescent="0.25">
      <c r="B66" s="6" t="s">
        <v>28</v>
      </c>
      <c r="C66" s="6" t="s">
        <v>29</v>
      </c>
      <c r="D66" s="6" t="str">
        <f>TRIM(CONCATENATE(H66," ",I66))</f>
        <v>Biskupice</v>
      </c>
      <c r="E66" s="3">
        <v>1966</v>
      </c>
      <c r="F66" s="3" t="s">
        <v>345</v>
      </c>
      <c r="G66" s="18" t="str">
        <f>IF(F66="m",LOOKUP(E66,Tabuľka14[[Od ]],Tabuľka14[Kategórie]),LOOKUP(E66,Tabuľka145[[Od ]],Tabuľka145[Kategórie]))</f>
        <v>Muži C</v>
      </c>
      <c r="H66" s="18"/>
      <c r="I66" s="18" t="s">
        <v>30</v>
      </c>
    </row>
    <row r="67" spans="2:9" hidden="1" x14ac:dyDescent="0.25">
      <c r="B67" s="6" t="s">
        <v>150</v>
      </c>
      <c r="C67" s="6" t="s">
        <v>229</v>
      </c>
      <c r="D67" s="6" t="str">
        <f>TRIM(CONCATENATE(H67," ",I67))</f>
        <v>Bánovce nad Bebravou</v>
      </c>
      <c r="E67" s="3">
        <v>1987</v>
      </c>
      <c r="F67" s="3" t="s">
        <v>345</v>
      </c>
      <c r="G67" s="18" t="str">
        <f>IF(F67="m",LOOKUP(E67,Tabuľka14[[Od ]],Tabuľka14[Kategórie]),LOOKUP(E67,Tabuľka145[[Od ]],Tabuľka145[Kategórie]))</f>
        <v>Muži A</v>
      </c>
      <c r="H67" s="18"/>
      <c r="I67" s="18" t="s">
        <v>94</v>
      </c>
    </row>
    <row r="68" spans="2:9" hidden="1" x14ac:dyDescent="0.25">
      <c r="B68" s="6" t="s">
        <v>96</v>
      </c>
      <c r="C68" s="6" t="s">
        <v>174</v>
      </c>
      <c r="D68" s="6" t="str">
        <f>TRIM(CONCATENATE(H68," ",I68))</f>
        <v>Podlužany</v>
      </c>
      <c r="E68" s="3">
        <v>1984</v>
      </c>
      <c r="F68" s="3" t="s">
        <v>345</v>
      </c>
      <c r="G68" s="18" t="str">
        <f>IF(F68="m",LOOKUP(E68,Tabuľka14[[Od ]],Tabuľka14[Kategórie]),LOOKUP(E68,Tabuľka145[[Od ]],Tabuľka145[Kategórie]))</f>
        <v>Muži A</v>
      </c>
      <c r="H68" s="18"/>
      <c r="I68" s="18" t="s">
        <v>173</v>
      </c>
    </row>
    <row r="69" spans="2:9" x14ac:dyDescent="0.25">
      <c r="B69" s="6" t="s">
        <v>53</v>
      </c>
      <c r="C69" s="6" t="s">
        <v>54</v>
      </c>
      <c r="D69" s="6" t="str">
        <f>TRIM(CONCATENATE(H69," ",I69))</f>
        <v>Bánovce nad Bebravou</v>
      </c>
      <c r="E69" s="3">
        <v>2000</v>
      </c>
      <c r="F69" s="3" t="s">
        <v>345</v>
      </c>
      <c r="G69" s="18" t="str">
        <f>IF(F69="m",LOOKUP(E69,Tabuľka14[[Od ]],Tabuľka14[Kategórie]),LOOKUP(E69,Tabuľka145[[Od ]],Tabuľka145[Kategórie]))</f>
        <v>HOBBY</v>
      </c>
      <c r="H69" s="18"/>
      <c r="I69" s="18" t="s">
        <v>94</v>
      </c>
    </row>
    <row r="70" spans="2:9" hidden="1" x14ac:dyDescent="0.25">
      <c r="B70" s="6" t="s">
        <v>60</v>
      </c>
      <c r="C70" s="6" t="s">
        <v>61</v>
      </c>
      <c r="D70" s="6" t="str">
        <f>TRIM(CONCATENATE(H70," ",I70))</f>
        <v>Bánovce nad Bebravou</v>
      </c>
      <c r="E70" s="3">
        <v>1978</v>
      </c>
      <c r="F70" s="3" t="s">
        <v>345</v>
      </c>
      <c r="G70" s="18" t="str">
        <f>IF(F70="m",LOOKUP(E70,Tabuľka14[[Od ]],Tabuľka14[Kategórie]),LOOKUP(E70,Tabuľka145[[Od ]],Tabuľka145[Kategórie]))</f>
        <v>Muži B</v>
      </c>
      <c r="H70" s="18"/>
      <c r="I70" s="18" t="s">
        <v>94</v>
      </c>
    </row>
    <row r="71" spans="2:9" hidden="1" x14ac:dyDescent="0.25">
      <c r="B71" s="6" t="s">
        <v>379</v>
      </c>
      <c r="C71" s="6" t="s">
        <v>378</v>
      </c>
      <c r="D71" s="6" t="str">
        <f>TRIM(CONCATENATE(H71," ",I71))</f>
        <v>Prievidza</v>
      </c>
      <c r="E71" s="3">
        <v>1992</v>
      </c>
      <c r="F71" s="3" t="s">
        <v>346</v>
      </c>
      <c r="G71" s="18" t="str">
        <f>IF(F71="m",LOOKUP(E71,Tabuľka14[[Od ]],Tabuľka14[Kategórie]),LOOKUP(E71,Tabuľka145[[Od ]],Tabuľka145[Kategórie]))</f>
        <v>Ženy A</v>
      </c>
      <c r="H71" s="18"/>
      <c r="I71" s="18" t="s">
        <v>116</v>
      </c>
    </row>
    <row r="72" spans="2:9" hidden="1" x14ac:dyDescent="0.25">
      <c r="B72" s="6" t="s">
        <v>51</v>
      </c>
      <c r="C72" s="6" t="s">
        <v>254</v>
      </c>
      <c r="D72" s="6" t="str">
        <f>TRIM(CONCATENATE(H72," ",I72))</f>
        <v>Bánovce nad Bebravou</v>
      </c>
      <c r="E72" s="3">
        <v>1992</v>
      </c>
      <c r="F72" s="3" t="s">
        <v>345</v>
      </c>
      <c r="G72" s="18" t="str">
        <f>IF(F72="m",LOOKUP(E72,Tabuľka14[[Od ]],Tabuľka14[Kategórie]),LOOKUP(E72,Tabuľka145[[Od ]],Tabuľka145[Kategórie]))</f>
        <v>Muži A</v>
      </c>
      <c r="H72" s="18"/>
      <c r="I72" s="18" t="s">
        <v>94</v>
      </c>
    </row>
    <row r="73" spans="2:9" hidden="1" x14ac:dyDescent="0.25">
      <c r="B73" s="6" t="s">
        <v>135</v>
      </c>
      <c r="C73" s="6" t="s">
        <v>254</v>
      </c>
      <c r="D73" s="6" t="str">
        <f>TRIM(CONCATENATE(H73," ",I73))</f>
        <v>Bánovce nad Bebravou</v>
      </c>
      <c r="E73" s="3">
        <v>1989</v>
      </c>
      <c r="F73" s="3" t="s">
        <v>345</v>
      </c>
      <c r="G73" s="18" t="str">
        <f>IF(F73="m",LOOKUP(E73,Tabuľka14[[Od ]],Tabuľka14[Kategórie]),LOOKUP(E73,Tabuľka145[[Od ]],Tabuľka145[Kategórie]))</f>
        <v>Muži A</v>
      </c>
      <c r="H73" s="18"/>
      <c r="I73" s="18" t="s">
        <v>94</v>
      </c>
    </row>
    <row r="74" spans="2:9" hidden="1" x14ac:dyDescent="0.25">
      <c r="B74" s="6" t="s">
        <v>6</v>
      </c>
      <c r="C74" s="6" t="s">
        <v>52</v>
      </c>
      <c r="D74" s="6" t="str">
        <f>TRIM(CONCATENATE(H74," ",I74))</f>
        <v>Trenčín</v>
      </c>
      <c r="E74" s="3">
        <v>1947</v>
      </c>
      <c r="F74" s="3" t="s">
        <v>345</v>
      </c>
      <c r="G74" s="18" t="str">
        <f>IF(F74="m",LOOKUP(E74,Tabuľka14[[Od ]],Tabuľka14[Kategórie]),LOOKUP(E74,Tabuľka145[[Od ]],Tabuľka145[Kategórie]))</f>
        <v>Muži E</v>
      </c>
      <c r="H74" s="18"/>
      <c r="I74" s="18" t="s">
        <v>25</v>
      </c>
    </row>
    <row r="75" spans="2:9" hidden="1" x14ac:dyDescent="0.25">
      <c r="B75" s="6" t="s">
        <v>6</v>
      </c>
      <c r="C75" s="6" t="s">
        <v>129</v>
      </c>
      <c r="D75" s="6" t="str">
        <f>TRIM(CONCATENATE(H75," ",I75))</f>
        <v>Veľké Bielice</v>
      </c>
      <c r="E75" s="3">
        <v>1982</v>
      </c>
      <c r="F75" s="3" t="s">
        <v>345</v>
      </c>
      <c r="G75" s="18" t="str">
        <f>IF(F75="m",LOOKUP(E75,Tabuľka14[[Od ]],Tabuľka14[Kategórie]),LOOKUP(E75,Tabuľka145[[Od ]],Tabuľka145[Kategórie]))</f>
        <v>Muži B</v>
      </c>
      <c r="H75" s="18"/>
      <c r="I75" s="18" t="s">
        <v>130</v>
      </c>
    </row>
    <row r="76" spans="2:9" hidden="1" x14ac:dyDescent="0.25">
      <c r="B76" s="6" t="s">
        <v>135</v>
      </c>
      <c r="C76" s="6" t="s">
        <v>166</v>
      </c>
      <c r="D76" s="6" t="str">
        <f>TRIM(CONCATENATE(H76," ",I76))</f>
        <v>Chocholná</v>
      </c>
      <c r="E76" s="3">
        <v>1972</v>
      </c>
      <c r="F76" s="3" t="s">
        <v>345</v>
      </c>
      <c r="G76" s="18" t="str">
        <f>IF(F76="m",LOOKUP(E76,Tabuľka14[[Od ]],Tabuľka14[Kategórie]),LOOKUP(E76,Tabuľka145[[Od ]],Tabuľka145[Kategórie]))</f>
        <v>Muži C</v>
      </c>
      <c r="H76" s="18"/>
      <c r="I76" s="18" t="s">
        <v>167</v>
      </c>
    </row>
    <row r="77" spans="2:9" hidden="1" x14ac:dyDescent="0.25">
      <c r="B77" s="6" t="s">
        <v>46</v>
      </c>
      <c r="C77" s="6" t="s">
        <v>380</v>
      </c>
      <c r="D77" s="6" t="str">
        <f>TRIM(CONCATENATE(H77," ",I77))</f>
        <v>Bánovce nad Bebravou</v>
      </c>
      <c r="E77" s="3">
        <v>1974</v>
      </c>
      <c r="F77" s="3" t="s">
        <v>345</v>
      </c>
      <c r="G77" s="18" t="str">
        <f>IF(F77="m",LOOKUP(E77,Tabuľka14[[Od ]],Tabuľka14[Kategórie]),LOOKUP(E77,Tabuľka145[[Od ]],Tabuľka145[Kategórie]))</f>
        <v>Muži B</v>
      </c>
      <c r="H77" s="18"/>
      <c r="I77" s="18" t="s">
        <v>94</v>
      </c>
    </row>
    <row r="78" spans="2:9" hidden="1" x14ac:dyDescent="0.25">
      <c r="B78" s="6" t="s">
        <v>140</v>
      </c>
      <c r="C78" s="6" t="s">
        <v>141</v>
      </c>
      <c r="D78" s="6" t="str">
        <f>TRIM(CONCATENATE(H78," ",I78))</f>
        <v>Bánovce nad Bebravou</v>
      </c>
      <c r="E78" s="3">
        <v>1983</v>
      </c>
      <c r="F78" s="3" t="s">
        <v>346</v>
      </c>
      <c r="G78" s="18" t="str">
        <f>IF(F78="m",LOOKUP(E78,Tabuľka14[[Od ]],Tabuľka14[Kategórie]),LOOKUP(E78,Tabuľka145[[Od ]],Tabuľka145[Kategórie]))</f>
        <v>Ženy A</v>
      </c>
      <c r="H78" s="18"/>
      <c r="I78" s="18" t="s">
        <v>94</v>
      </c>
    </row>
    <row r="79" spans="2:9" hidden="1" x14ac:dyDescent="0.25">
      <c r="B79" s="6" t="s">
        <v>153</v>
      </c>
      <c r="C79" s="6" t="s">
        <v>152</v>
      </c>
      <c r="D79" s="6" t="str">
        <f>TRIM(CONCATENATE(H79," ",I79))</f>
        <v>TRIAN ŠK UMB Banská Bystrica</v>
      </c>
      <c r="E79" s="3">
        <v>1987</v>
      </c>
      <c r="F79" s="3" t="s">
        <v>346</v>
      </c>
      <c r="G79" s="18" t="str">
        <f>IF(F79="m",LOOKUP(E79,Tabuľka14[[Od ]],Tabuľka14[Kategórie]),LOOKUP(E79,Tabuľka145[[Od ]],Tabuľka145[Kategórie]))</f>
        <v>Ženy A</v>
      </c>
      <c r="H79" s="18" t="s">
        <v>370</v>
      </c>
      <c r="I79" s="18" t="s">
        <v>369</v>
      </c>
    </row>
    <row r="80" spans="2:9" hidden="1" x14ac:dyDescent="0.25">
      <c r="B80" s="6" t="s">
        <v>151</v>
      </c>
      <c r="C80" s="6" t="s">
        <v>156</v>
      </c>
      <c r="D80" s="6" t="str">
        <f>TRIM(CONCATENATE(H80," ",I80))</f>
        <v>ŠHOK BN Bánovce nad Bebravou</v>
      </c>
      <c r="E80" s="3">
        <v>1985</v>
      </c>
      <c r="F80" s="3" t="s">
        <v>345</v>
      </c>
      <c r="G80" s="18" t="str">
        <f>IF(F80="m",LOOKUP(E80,Tabuľka14[[Od ]],Tabuľka14[Kategórie]),LOOKUP(E80,Tabuľka145[[Od ]],Tabuľka145[Kategórie]))</f>
        <v>Muži A</v>
      </c>
      <c r="H80" s="18" t="s">
        <v>362</v>
      </c>
      <c r="I80" s="18" t="s">
        <v>94</v>
      </c>
    </row>
    <row r="81" spans="2:9" hidden="1" x14ac:dyDescent="0.25">
      <c r="B81" s="6" t="s">
        <v>108</v>
      </c>
      <c r="C81" s="6" t="s">
        <v>107</v>
      </c>
      <c r="D81" s="6" t="str">
        <f>TRIM(CONCATENATE(H81," ",I81))</f>
        <v>Omšenie</v>
      </c>
      <c r="E81" s="3">
        <v>1968</v>
      </c>
      <c r="F81" s="3" t="s">
        <v>346</v>
      </c>
      <c r="G81" s="18" t="str">
        <f>IF(F81="m",LOOKUP(E81,Tabuľka14[[Od ]],Tabuľka14[Kategórie]),LOOKUP(E81,Tabuľka145[[Od ]],Tabuľka145[Kategórie]))</f>
        <v>Ženy B</v>
      </c>
      <c r="H81" s="18"/>
      <c r="I81" s="18" t="s">
        <v>109</v>
      </c>
    </row>
    <row r="82" spans="2:9" hidden="1" x14ac:dyDescent="0.25">
      <c r="B82" s="6" t="s">
        <v>177</v>
      </c>
      <c r="C82" s="6" t="s">
        <v>178</v>
      </c>
      <c r="D82" s="6" t="str">
        <f>TRIM(CONCATENATE(H82," ",I82))</f>
        <v>OSTRIX Bánovce nad Bebravou</v>
      </c>
      <c r="E82" s="3">
        <v>1987</v>
      </c>
      <c r="F82" s="3" t="s">
        <v>345</v>
      </c>
      <c r="G82" s="18" t="str">
        <f>IF(F82="m",LOOKUP(E82,Tabuľka14[[Od ]],Tabuľka14[Kategórie]),LOOKUP(E82,Tabuľka145[[Od ]],Tabuľka145[Kategórie]))</f>
        <v>Muži A</v>
      </c>
      <c r="H82" s="18" t="s">
        <v>363</v>
      </c>
      <c r="I82" s="18" t="s">
        <v>94</v>
      </c>
    </row>
    <row r="83" spans="2:9" hidden="1" x14ac:dyDescent="0.25">
      <c r="B83" s="6" t="s">
        <v>118</v>
      </c>
      <c r="C83" s="6" t="s">
        <v>213</v>
      </c>
      <c r="D83" s="6" t="str">
        <f>TRIM(CONCATENATE(H83," ",I83))</f>
        <v>Partizánske</v>
      </c>
      <c r="E83" s="3">
        <v>1988</v>
      </c>
      <c r="F83" s="3" t="s">
        <v>345</v>
      </c>
      <c r="G83" s="18" t="str">
        <f>IF(F83="m",LOOKUP(E83,Tabuľka14[[Od ]],Tabuľka14[Kategórie]),LOOKUP(E83,Tabuľka145[[Od ]],Tabuľka145[Kategórie]))</f>
        <v>Muži A</v>
      </c>
      <c r="H83" s="18"/>
      <c r="I83" s="18" t="s">
        <v>98</v>
      </c>
    </row>
    <row r="84" spans="2:9" hidden="1" x14ac:dyDescent="0.25">
      <c r="B84" s="6" t="s">
        <v>96</v>
      </c>
      <c r="C84" s="6" t="s">
        <v>155</v>
      </c>
      <c r="D84" s="6" t="str">
        <f>TRIM(CONCATENATE(H84," ",I84))</f>
        <v>Partizánske</v>
      </c>
      <c r="E84" s="3">
        <v>1979</v>
      </c>
      <c r="F84" s="3" t="s">
        <v>345</v>
      </c>
      <c r="G84" s="18" t="str">
        <f>IF(F84="m",LOOKUP(E84,Tabuľka14[[Od ]],Tabuľka14[Kategórie]),LOOKUP(E84,Tabuľka145[[Od ]],Tabuľka145[Kategórie]))</f>
        <v>Muži B</v>
      </c>
      <c r="H84" s="18"/>
      <c r="I84" s="18" t="s">
        <v>98</v>
      </c>
    </row>
    <row r="85" spans="2:9" hidden="1" x14ac:dyDescent="0.25">
      <c r="B85" s="6" t="s">
        <v>60</v>
      </c>
      <c r="C85" s="6" t="s">
        <v>228</v>
      </c>
      <c r="D85" s="6" t="str">
        <f>TRIM(CONCATENATE(H85," ",I85))</f>
        <v>Fair Play Sport Bánovce nad Bebravou</v>
      </c>
      <c r="E85" s="3">
        <v>1984</v>
      </c>
      <c r="F85" s="3" t="s">
        <v>345</v>
      </c>
      <c r="G85" s="18" t="str">
        <f>IF(F85="m",LOOKUP(E85,Tabuľka14[[Od ]],Tabuľka14[Kategórie]),LOOKUP(E85,Tabuľka145[[Od ]],Tabuľka145[Kategórie]))</f>
        <v>Muži A</v>
      </c>
      <c r="H85" s="18" t="s">
        <v>365</v>
      </c>
      <c r="I85" s="18" t="s">
        <v>94</v>
      </c>
    </row>
    <row r="86" spans="2:9" hidden="1" x14ac:dyDescent="0.25">
      <c r="B86" s="6" t="s">
        <v>135</v>
      </c>
      <c r="C86" s="6" t="s">
        <v>251</v>
      </c>
      <c r="D86" s="6" t="str">
        <f>TRIM(CONCATENATE(H86," ",I86))</f>
        <v>Martin</v>
      </c>
      <c r="E86" s="3">
        <v>1982</v>
      </c>
      <c r="F86" s="3" t="s">
        <v>345</v>
      </c>
      <c r="G86" s="18" t="str">
        <f>IF(F86="m",LOOKUP(E86,Tabuľka14[[Od ]],Tabuľka14[Kategórie]),LOOKUP(E86,Tabuľka145[[Od ]],Tabuľka145[Kategórie]))</f>
        <v>Muži B</v>
      </c>
      <c r="H86" s="18"/>
      <c r="I86" s="18" t="s">
        <v>150</v>
      </c>
    </row>
    <row r="87" spans="2:9" hidden="1" x14ac:dyDescent="0.25">
      <c r="B87" s="6" t="s">
        <v>135</v>
      </c>
      <c r="C87" s="6" t="s">
        <v>248</v>
      </c>
      <c r="D87" s="6" t="str">
        <f>TRIM(CONCATENATE(H87," ",I87))</f>
        <v>Horné Ozorovce</v>
      </c>
      <c r="E87" s="3">
        <v>1987</v>
      </c>
      <c r="F87" s="3" t="s">
        <v>345</v>
      </c>
      <c r="G87" s="18" t="str">
        <f>IF(F87="m",LOOKUP(E87,Tabuľka14[[Od ]],Tabuľka14[Kategórie]),LOOKUP(E87,Tabuľka145[[Od ]],Tabuľka145[Kategórie]))</f>
        <v>Muži A</v>
      </c>
      <c r="H87" s="18"/>
      <c r="I87" s="18" t="s">
        <v>249</v>
      </c>
    </row>
    <row r="88" spans="2:9" hidden="1" x14ac:dyDescent="0.25">
      <c r="B88" s="6" t="s">
        <v>144</v>
      </c>
      <c r="C88" s="6" t="s">
        <v>145</v>
      </c>
      <c r="D88" s="6" t="str">
        <f>TRIM(CONCATENATE(H88," ",I88))</f>
        <v>Bánovce nad Bebravou</v>
      </c>
      <c r="E88" s="3">
        <v>1984</v>
      </c>
      <c r="F88" s="3" t="s">
        <v>345</v>
      </c>
      <c r="G88" s="18" t="str">
        <f>IF(F88="m",LOOKUP(E88,Tabuľka14[[Od ]],Tabuľka14[Kategórie]),LOOKUP(E88,Tabuľka145[[Od ]],Tabuľka145[Kategórie]))</f>
        <v>Muži A</v>
      </c>
      <c r="H88" s="18"/>
      <c r="I88" s="18" t="s">
        <v>94</v>
      </c>
    </row>
    <row r="89" spans="2:9" hidden="1" x14ac:dyDescent="0.25">
      <c r="B89" s="6" t="s">
        <v>100</v>
      </c>
      <c r="C89" s="6" t="s">
        <v>99</v>
      </c>
      <c r="D89" s="6" t="str">
        <f>TRIM(CONCATENATE(H89," ",I89))</f>
        <v>Dubnica nad Váhom</v>
      </c>
      <c r="E89" s="3">
        <v>1967</v>
      </c>
      <c r="F89" s="3" t="s">
        <v>345</v>
      </c>
      <c r="G89" s="18" t="str">
        <f>IF(F89="m",LOOKUP(E89,Tabuľka14[[Od ]],Tabuľka14[Kategórie]),LOOKUP(E89,Tabuľka145[[Od ]],Tabuľka145[Kategórie]))</f>
        <v>Muži C</v>
      </c>
      <c r="H89" s="18"/>
      <c r="I89" s="18" t="s">
        <v>101</v>
      </c>
    </row>
    <row r="90" spans="2:9" hidden="1" x14ac:dyDescent="0.25">
      <c r="B90" s="6" t="s">
        <v>376</v>
      </c>
      <c r="C90" s="6" t="s">
        <v>377</v>
      </c>
      <c r="D90" s="6" t="str">
        <f>TRIM(CONCATENATE(H90," ",I90))</f>
        <v>Bánovce nad Bebravou</v>
      </c>
      <c r="E90" s="3">
        <v>1995</v>
      </c>
      <c r="F90" s="3" t="s">
        <v>346</v>
      </c>
      <c r="G90" s="18" t="str">
        <f>IF(F90="m",LOOKUP(E90,Tabuľka14[[Od ]],Tabuľka14[Kategórie]),LOOKUP(E90,Tabuľka145[[Od ]],Tabuľka145[Kategórie]))</f>
        <v>Ženy A</v>
      </c>
      <c r="H90" s="18"/>
      <c r="I90" s="18" t="s">
        <v>94</v>
      </c>
    </row>
    <row r="91" spans="2:9" hidden="1" x14ac:dyDescent="0.25">
      <c r="B91" s="6" t="s">
        <v>118</v>
      </c>
      <c r="C91" s="6" t="s">
        <v>117</v>
      </c>
      <c r="D91" s="6" t="str">
        <f>TRIM(CONCATENATE(H91," ",I91))</f>
        <v>Bánovce nad Bebravou</v>
      </c>
      <c r="E91" s="3">
        <v>1993</v>
      </c>
      <c r="F91" s="3" t="s">
        <v>345</v>
      </c>
      <c r="G91" s="18" t="str">
        <f>IF(F91="m",LOOKUP(E91,Tabuľka14[[Od ]],Tabuľka14[Kategórie]),LOOKUP(E91,Tabuľka145[[Od ]],Tabuľka145[Kategórie]))</f>
        <v>Muži A</v>
      </c>
      <c r="H91" s="18"/>
      <c r="I91" s="18" t="s">
        <v>94</v>
      </c>
    </row>
    <row r="92" spans="2:9" hidden="1" x14ac:dyDescent="0.25">
      <c r="B92" s="6" t="s">
        <v>7</v>
      </c>
      <c r="C92" s="6" t="s">
        <v>246</v>
      </c>
      <c r="D92" s="6" t="str">
        <f>TRIM(CONCATENATE(H92," ",I92))</f>
        <v>Slatina nad Bebravou</v>
      </c>
      <c r="E92" s="3">
        <v>1962</v>
      </c>
      <c r="F92" s="3" t="s">
        <v>345</v>
      </c>
      <c r="G92" s="18" t="str">
        <f>IF(F92="m",LOOKUP(E92,Tabuľka14[[Od ]],Tabuľka14[Kategórie]),LOOKUP(E92,Tabuľka145[[Od ]],Tabuľka145[Kategórie]))</f>
        <v>Muži D</v>
      </c>
      <c r="H92" s="18"/>
      <c r="I92" s="18" t="s">
        <v>247</v>
      </c>
    </row>
    <row r="93" spans="2:9" hidden="1" x14ac:dyDescent="0.25">
      <c r="B93" s="6" t="s">
        <v>143</v>
      </c>
      <c r="C93" s="6" t="s">
        <v>142</v>
      </c>
      <c r="D93" s="6" t="str">
        <f>TRIM(CONCATENATE(H93," ",I93))</f>
        <v>Partizánske</v>
      </c>
      <c r="E93" s="3">
        <v>1977</v>
      </c>
      <c r="F93" s="3" t="s">
        <v>345</v>
      </c>
      <c r="G93" s="18" t="str">
        <f>IF(F93="m",LOOKUP(E93,Tabuľka14[[Od ]],Tabuľka14[Kategórie]),LOOKUP(E93,Tabuľka145[[Od ]],Tabuľka145[Kategórie]))</f>
        <v>Muži B</v>
      </c>
      <c r="H93" s="18"/>
      <c r="I93" s="18" t="s">
        <v>98</v>
      </c>
    </row>
    <row r="94" spans="2:9" hidden="1" x14ac:dyDescent="0.25">
      <c r="B94" s="6" t="s">
        <v>234</v>
      </c>
      <c r="C94" s="6" t="s">
        <v>235</v>
      </c>
      <c r="D94" s="6" t="str">
        <f>TRIM(CONCATENATE(H94," ",I94))</f>
        <v>OSTRIX Bánovce nad Bebravou</v>
      </c>
      <c r="E94" s="3">
        <v>1987</v>
      </c>
      <c r="F94" s="3" t="s">
        <v>345</v>
      </c>
      <c r="G94" s="18" t="str">
        <f>IF(F94="m",LOOKUP(E94,Tabuľka14[[Od ]],Tabuľka14[Kategórie]),LOOKUP(E94,Tabuľka145[[Od ]],Tabuľka145[Kategórie]))</f>
        <v>Muži A</v>
      </c>
      <c r="H94" s="18" t="s">
        <v>363</v>
      </c>
      <c r="I94" s="18" t="s">
        <v>94</v>
      </c>
    </row>
    <row r="95" spans="2:9" hidden="1" x14ac:dyDescent="0.25">
      <c r="B95" s="6" t="s">
        <v>38</v>
      </c>
      <c r="C95" s="6" t="s">
        <v>39</v>
      </c>
      <c r="D95" s="6" t="str">
        <f>TRIM(CONCATENATE(H95," ",I95))</f>
        <v>Partizánske</v>
      </c>
      <c r="E95" s="3">
        <v>1980</v>
      </c>
      <c r="F95" s="3" t="s">
        <v>346</v>
      </c>
      <c r="G95" s="18" t="str">
        <f>IF(F95="m",LOOKUP(E95,Tabuľka14[[Od ]],Tabuľka14[Kategórie]),LOOKUP(E95,Tabuľka145[[Od ]],Tabuľka145[Kategórie]))</f>
        <v>Ženy A</v>
      </c>
      <c r="H95" s="18"/>
      <c r="I95" s="18" t="s">
        <v>98</v>
      </c>
    </row>
    <row r="96" spans="2:9" hidden="1" x14ac:dyDescent="0.25">
      <c r="B96" s="6" t="s">
        <v>135</v>
      </c>
      <c r="C96" s="6" t="s">
        <v>169</v>
      </c>
      <c r="D96" s="6" t="str">
        <f>TRIM(CONCATENATE(H96," ",I96))</f>
        <v>Trenčianska Teplá</v>
      </c>
      <c r="E96" s="3">
        <v>1969</v>
      </c>
      <c r="F96" s="3" t="s">
        <v>345</v>
      </c>
      <c r="G96" s="18" t="str">
        <f>IF(F96="m",LOOKUP(E96,Tabuľka14[[Od ]],Tabuľka14[Kategórie]),LOOKUP(E96,Tabuľka145[[Od ]],Tabuľka145[Kategórie]))</f>
        <v>Muži C</v>
      </c>
      <c r="H96" s="18"/>
      <c r="I96" s="18" t="s">
        <v>170</v>
      </c>
    </row>
    <row r="97" spans="2:9" hidden="1" x14ac:dyDescent="0.25">
      <c r="B97" s="6" t="s">
        <v>120</v>
      </c>
      <c r="C97" s="6" t="s">
        <v>119</v>
      </c>
      <c r="D97" s="6" t="str">
        <f>TRIM(CONCATENATE(H97," ",I97))</f>
        <v>Uhrovec</v>
      </c>
      <c r="E97" s="3">
        <v>1997</v>
      </c>
      <c r="F97" s="3" t="s">
        <v>345</v>
      </c>
      <c r="G97" s="18" t="str">
        <f>IF(F97="m",LOOKUP(E97,Tabuľka14[[Od ]],Tabuľka14[Kategórie]),LOOKUP(E97,Tabuľka145[[Od ]],Tabuľka145[Kategórie]))</f>
        <v>Muži A</v>
      </c>
      <c r="H97" s="18"/>
      <c r="I97" s="18" t="s">
        <v>121</v>
      </c>
    </row>
    <row r="98" spans="2:9" hidden="1" x14ac:dyDescent="0.25">
      <c r="B98" s="6" t="s">
        <v>6</v>
      </c>
      <c r="C98" s="6" t="s">
        <v>10</v>
      </c>
      <c r="D98" s="6" t="str">
        <f>TRIM(CONCATENATE(H98," ",I98))</f>
        <v>KRB Partizánske</v>
      </c>
      <c r="E98" s="3">
        <v>1970</v>
      </c>
      <c r="F98" s="3" t="s">
        <v>345</v>
      </c>
      <c r="G98" s="18" t="str">
        <f>IF(F98="m",LOOKUP(E98,Tabuľka14[[Od ]],Tabuľka14[Kategórie]),LOOKUP(E98,Tabuľka145[[Od ]],Tabuľka145[Kategórie]))</f>
        <v>Muži C</v>
      </c>
      <c r="H98" s="18" t="s">
        <v>368</v>
      </c>
      <c r="I98" s="18" t="s">
        <v>98</v>
      </c>
    </row>
    <row r="99" spans="2:9" hidden="1" x14ac:dyDescent="0.25">
      <c r="B99" s="6" t="s">
        <v>51</v>
      </c>
      <c r="C99" s="6" t="s">
        <v>233</v>
      </c>
      <c r="D99" s="6" t="str">
        <f>TRIM(CONCATENATE(H99," ",I99))</f>
        <v>Trenčín</v>
      </c>
      <c r="E99" s="3">
        <v>1988</v>
      </c>
      <c r="F99" s="3" t="s">
        <v>345</v>
      </c>
      <c r="G99" s="18" t="str">
        <f>IF(F99="m",LOOKUP(E99,Tabuľka14[[Od ]],Tabuľka14[Kategórie]),LOOKUP(E99,Tabuľka145[[Od ]],Tabuľka145[Kategórie]))</f>
        <v>Muži A</v>
      </c>
      <c r="H99" s="18"/>
      <c r="I99" s="18" t="s">
        <v>25</v>
      </c>
    </row>
    <row r="100" spans="2:9" hidden="1" x14ac:dyDescent="0.25">
      <c r="B100" s="6" t="s">
        <v>323</v>
      </c>
      <c r="C100" s="6" t="s">
        <v>375</v>
      </c>
      <c r="D100" s="6" t="str">
        <f>TRIM(CONCATENATE(H100," ",I100))</f>
        <v>Bánovce nad Bebravou</v>
      </c>
      <c r="E100" s="3">
        <v>1994</v>
      </c>
      <c r="F100" s="3" t="s">
        <v>346</v>
      </c>
      <c r="G100" s="18" t="str">
        <f>IF(F100="m",LOOKUP(E100,Tabuľka14[[Od ]],Tabuľka14[Kategórie]),LOOKUP(E100,Tabuľka145[[Od ]],Tabuľka145[Kategórie]))</f>
        <v>Ženy A</v>
      </c>
      <c r="H100" s="18"/>
      <c r="I100" s="18" t="s">
        <v>94</v>
      </c>
    </row>
    <row r="101" spans="2:9" hidden="1" x14ac:dyDescent="0.25">
      <c r="B101" s="6" t="s">
        <v>105</v>
      </c>
      <c r="C101" s="6" t="s">
        <v>104</v>
      </c>
      <c r="D101" s="6" t="str">
        <f>TRIM(CONCATENATE(H101," ",I101))</f>
        <v>CK aluplast TEAM Dubnica nad Váhom</v>
      </c>
      <c r="E101" s="3">
        <v>1987</v>
      </c>
      <c r="F101" s="3" t="s">
        <v>345</v>
      </c>
      <c r="G101" s="18" t="str">
        <f>IF(F101="m",LOOKUP(E101,Tabuľka14[[Od ]],Tabuľka14[Kategórie]),LOOKUP(E101,Tabuľka145[[Od ]],Tabuľka145[Kategórie]))</f>
        <v>Muži A</v>
      </c>
      <c r="H101" s="18" t="s">
        <v>106</v>
      </c>
      <c r="I101" s="18" t="s">
        <v>101</v>
      </c>
    </row>
    <row r="102" spans="2:9" hidden="1" x14ac:dyDescent="0.25">
      <c r="B102" s="6" t="s">
        <v>113</v>
      </c>
      <c r="C102" s="6" t="s">
        <v>112</v>
      </c>
      <c r="D102" s="6" t="str">
        <f>TRIM(CONCATENATE(H102," ",I102))</f>
        <v>Dvorec</v>
      </c>
      <c r="E102" s="3">
        <v>1998</v>
      </c>
      <c r="F102" s="3" t="s">
        <v>345</v>
      </c>
      <c r="G102" s="18" t="str">
        <f>IF(F102="m",LOOKUP(E102,Tabuľka14[[Od ]],Tabuľka14[Kategórie]),LOOKUP(E102,Tabuľka145[[Od ]],Tabuľka145[Kategórie]))</f>
        <v>Muži A</v>
      </c>
      <c r="H102" s="18"/>
      <c r="I102" s="18" t="s">
        <v>114</v>
      </c>
    </row>
    <row r="103" spans="2:9" hidden="1" x14ac:dyDescent="0.25">
      <c r="B103" s="6" t="s">
        <v>62</v>
      </c>
      <c r="C103" s="6" t="s">
        <v>63</v>
      </c>
      <c r="D103" s="6" t="str">
        <f>TRIM(CONCATENATE(H103," ",I103))</f>
        <v>Žitná Radiša</v>
      </c>
      <c r="E103" s="3">
        <v>1987</v>
      </c>
      <c r="F103" s="3" t="s">
        <v>345</v>
      </c>
      <c r="G103" s="18" t="str">
        <f>IF(F103="m",LOOKUP(E103,Tabuľka14[[Od ]],Tabuľka14[Kategórie]),LOOKUP(E103,Tabuľka145[[Od ]],Tabuľka145[Kategórie]))</f>
        <v>Muži A</v>
      </c>
      <c r="H103" s="18"/>
      <c r="I103" s="18" t="s">
        <v>95</v>
      </c>
    </row>
    <row r="104" spans="2:9" hidden="1" x14ac:dyDescent="0.25">
      <c r="B104" s="6" t="s">
        <v>135</v>
      </c>
      <c r="C104" s="6" t="s">
        <v>352</v>
      </c>
      <c r="D104" s="6" t="str">
        <f>TRIM(CONCATENATE(H104," ",I104))</f>
        <v>Beluša</v>
      </c>
      <c r="E104" s="3">
        <v>1981</v>
      </c>
      <c r="F104" s="3" t="s">
        <v>345</v>
      </c>
      <c r="G104" s="18" t="str">
        <f>IF(F104="m",LOOKUP(E104,Tabuľka14[[Od ]],Tabuľka14[Kategórie]),LOOKUP(E104,Tabuľka145[[Od ]],Tabuľka145[Kategórie]))</f>
        <v>Muži B</v>
      </c>
      <c r="H104" s="18"/>
      <c r="I104" s="18" t="s">
        <v>353</v>
      </c>
    </row>
    <row r="105" spans="2:9" hidden="1" x14ac:dyDescent="0.25">
      <c r="B105" s="6" t="s">
        <v>144</v>
      </c>
      <c r="C105" s="6" t="s">
        <v>168</v>
      </c>
      <c r="D105" s="6" t="str">
        <f>TRIM(CONCATENATE(H105," ",I105))</f>
        <v>Ostratice</v>
      </c>
      <c r="E105" s="3">
        <v>1972</v>
      </c>
      <c r="F105" s="3" t="s">
        <v>345</v>
      </c>
      <c r="G105" s="18" t="str">
        <f>IF(F105="m",LOOKUP(E105,Tabuľka14[[Od ]],Tabuľka14[Kategórie]),LOOKUP(E105,Tabuľka145[[Od ]],Tabuľka145[Kategórie]))</f>
        <v>Muži C</v>
      </c>
      <c r="H105" s="18"/>
      <c r="I105" s="18" t="s">
        <v>132</v>
      </c>
    </row>
    <row r="106" spans="2:9" hidden="1" x14ac:dyDescent="0.25">
      <c r="B106" s="6" t="s">
        <v>144</v>
      </c>
      <c r="C106" s="6" t="s">
        <v>168</v>
      </c>
      <c r="D106" s="6" t="str">
        <f>TRIM(CONCATENATE(H106," ",I106))</f>
        <v>Ostratice</v>
      </c>
      <c r="E106" s="3">
        <v>1972</v>
      </c>
      <c r="F106" s="3" t="s">
        <v>345</v>
      </c>
      <c r="G106" s="18" t="str">
        <f>IF(F106="m",LOOKUP(E106,Tabuľka14[[Od ]],Tabuľka14[Kategórie]),LOOKUP(E106,Tabuľka145[[Od ]],Tabuľka145[Kategórie]))</f>
        <v>Muži C</v>
      </c>
      <c r="H106" s="18"/>
      <c r="I106" s="18" t="s">
        <v>132</v>
      </c>
    </row>
    <row r="107" spans="2:9" x14ac:dyDescent="0.25">
      <c r="G107" s="18"/>
      <c r="H107" s="18"/>
      <c r="I107" s="18"/>
    </row>
  </sheetData>
  <autoFilter ref="A1:I106">
    <filterColumn colId="4">
      <filters>
        <filter val="1999"/>
        <filter val="2000"/>
        <filter val="2003"/>
      </filters>
    </filterColumn>
    <sortState ref="A2:I106">
      <sortCondition ref="A1:A106"/>
    </sortState>
  </autoFilter>
  <dataConsolidate/>
  <dataValidations count="1">
    <dataValidation type="list" allowBlank="1" showInputMessage="1" showErrorMessage="1" promptTitle="Meno" prompt="Vyber meno" sqref="B2:B4">
      <formula1>Meno</formula1>
    </dataValidation>
  </dataValidations>
  <pageMargins left="0" right="0" top="0.39370078740157483" bottom="0.3937007874015748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5.85546875" style="1" customWidth="1"/>
    <col min="2" max="2" width="17" style="24" customWidth="1"/>
    <col min="3" max="3" width="15.42578125" style="24" customWidth="1"/>
    <col min="4" max="4" width="14.42578125" style="9" customWidth="1"/>
    <col min="5" max="5" width="22" customWidth="1"/>
    <col min="6" max="6" width="34.28515625" bestFit="1" customWidth="1"/>
    <col min="7" max="7" width="8.42578125" style="1" customWidth="1"/>
    <col min="8" max="8" width="10.140625" bestFit="1" customWidth="1"/>
    <col min="9" max="9" width="13.7109375" style="16" customWidth="1"/>
    <col min="10" max="10" width="18.28515625" style="5" customWidth="1"/>
    <col min="11" max="11" width="22.5703125" style="5" customWidth="1"/>
    <col min="12" max="12" width="6.7109375" style="29" hidden="1" customWidth="1"/>
    <col min="13" max="20" width="6.7109375" style="2" hidden="1" customWidth="1"/>
    <col min="21" max="21" width="8.7109375" style="2" hidden="1" customWidth="1"/>
    <col min="22" max="22" width="10.7109375" style="19" hidden="1" customWidth="1"/>
    <col min="26" max="26" width="11.42578125" bestFit="1" customWidth="1"/>
  </cols>
  <sheetData>
    <row r="1" spans="1:26" ht="24" thickBot="1" x14ac:dyDescent="0.4">
      <c r="A1" s="90" t="s">
        <v>389</v>
      </c>
      <c r="B1" s="91"/>
      <c r="C1" s="91"/>
      <c r="D1" s="92"/>
      <c r="E1" s="92"/>
      <c r="F1" s="92"/>
      <c r="G1" s="92"/>
      <c r="H1" s="92"/>
      <c r="I1" s="92"/>
      <c r="J1" s="92"/>
      <c r="K1" s="92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6" x14ac:dyDescent="0.25">
      <c r="A2"/>
      <c r="B2"/>
      <c r="C2"/>
      <c r="D2"/>
      <c r="G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6" s="20" customFormat="1" ht="39.75" customHeight="1" x14ac:dyDescent="0.25">
      <c r="A3" s="15" t="s">
        <v>0</v>
      </c>
      <c r="B3" s="85" t="s">
        <v>19</v>
      </c>
      <c r="C3" s="85" t="s">
        <v>20</v>
      </c>
      <c r="D3" s="86" t="s">
        <v>1</v>
      </c>
      <c r="E3" s="15" t="s">
        <v>2</v>
      </c>
      <c r="F3" s="15" t="s">
        <v>15</v>
      </c>
      <c r="G3" s="15" t="s">
        <v>3</v>
      </c>
      <c r="H3" s="15" t="s">
        <v>4</v>
      </c>
      <c r="I3" s="87" t="s">
        <v>14</v>
      </c>
      <c r="J3" s="88" t="s">
        <v>146</v>
      </c>
      <c r="K3" s="89" t="s">
        <v>16</v>
      </c>
      <c r="L3" s="76" t="s">
        <v>17</v>
      </c>
      <c r="M3" s="76" t="s">
        <v>22</v>
      </c>
      <c r="N3" s="76" t="s">
        <v>35</v>
      </c>
      <c r="O3" s="76" t="s">
        <v>34</v>
      </c>
      <c r="P3" s="76" t="s">
        <v>33</v>
      </c>
      <c r="Q3" s="76" t="s">
        <v>36</v>
      </c>
      <c r="R3" s="76" t="s">
        <v>37</v>
      </c>
      <c r="S3" s="76" t="s">
        <v>49</v>
      </c>
      <c r="T3" s="76" t="s">
        <v>58</v>
      </c>
      <c r="U3" s="76" t="s">
        <v>66</v>
      </c>
      <c r="V3" s="77" t="s">
        <v>18</v>
      </c>
      <c r="Y3" s="15">
        <v>6.7</v>
      </c>
      <c r="Z3" s="33"/>
    </row>
    <row r="4" spans="1:26" s="2" customFormat="1" x14ac:dyDescent="0.25">
      <c r="A4" s="78">
        <v>23</v>
      </c>
      <c r="B4" s="79">
        <v>1</v>
      </c>
      <c r="C4" s="79">
        <v>1</v>
      </c>
      <c r="D4" s="8" t="str">
        <f>VLOOKUP(A4,'10.kolo prezentácia'!$A$2:$G$107,2,FALSE)</f>
        <v>Tomáš</v>
      </c>
      <c r="E4" s="8" t="str">
        <f>VLOOKUP(A4,'10.kolo prezentácia'!$A$2:$G$107,3,FALSE)</f>
        <v>Podpera</v>
      </c>
      <c r="F4" s="8" t="str">
        <f>VLOOKUP(A4,'10.kolo prezentácia'!$A$2:$G$107,4,FALSE)</f>
        <v>Trenčín</v>
      </c>
      <c r="G4" s="80">
        <f>VLOOKUP(A4,'10.kolo prezentácia'!$A$2:$G$107,5,FALSE)</f>
        <v>1986</v>
      </c>
      <c r="H4" s="81" t="str">
        <f>VLOOKUP(A4,'10.kolo prezentácia'!$A$2:$G$107,7,FALSE)</f>
        <v>Muži A</v>
      </c>
      <c r="I4" s="82" t="str">
        <f>VLOOKUP(Tabuľka5[[#This Row],[štartovné číslo]],'10.kolo stopky'!A:C,3,FALSE)</f>
        <v>00:23:44,28</v>
      </c>
      <c r="J4" s="82">
        <f>I4/$Y$3</f>
        <v>2.4604063018242124E-3</v>
      </c>
      <c r="K4" s="82">
        <f>I4-$Z$3</f>
        <v>1.6484722222222224E-2</v>
      </c>
      <c r="L4" s="28"/>
      <c r="M4" s="3"/>
      <c r="N4" s="3"/>
      <c r="O4" s="3"/>
      <c r="P4" s="3"/>
      <c r="Q4" s="3"/>
      <c r="R4" s="3"/>
      <c r="S4" s="3"/>
      <c r="T4" s="3"/>
      <c r="U4" s="3"/>
      <c r="V4" s="75">
        <f>SUM(L4:U4)</f>
        <v>0</v>
      </c>
    </row>
    <row r="5" spans="1:26" s="2" customFormat="1" x14ac:dyDescent="0.25">
      <c r="A5" s="3">
        <v>11</v>
      </c>
      <c r="B5" s="28">
        <v>2</v>
      </c>
      <c r="C5" s="28">
        <v>2</v>
      </c>
      <c r="D5" s="6" t="str">
        <f>VLOOKUP(A5,'10.kolo prezentácia'!$A$2:$G$107,2,FALSE)</f>
        <v>Michal</v>
      </c>
      <c r="E5" s="6" t="str">
        <f>VLOOKUP(A5,'10.kolo prezentácia'!$A$2:$G$107,3,FALSE)</f>
        <v>Antal</v>
      </c>
      <c r="F5" s="6" t="str">
        <f>VLOOKUP(A5,'10.kolo prezentácia'!$A$2:$G$107,4,FALSE)</f>
        <v>Čachtice</v>
      </c>
      <c r="G5" s="3">
        <f>VLOOKUP(A5,'10.kolo prezentácia'!$A$2:$G$107,5,FALSE)</f>
        <v>1992</v>
      </c>
      <c r="H5" s="73" t="str">
        <f>VLOOKUP(A5,'10.kolo prezentácia'!$A$2:$G$107,7,FALSE)</f>
        <v>Muži A</v>
      </c>
      <c r="I5" s="27" t="str">
        <f>VLOOKUP(Tabuľka5[[#This Row],[štartovné číslo]],'10.kolo stopky'!A:C,3,FALSE)</f>
        <v>00:24:32,23</v>
      </c>
      <c r="J5" s="27">
        <f>I5/$Y$3</f>
        <v>2.54323866777225E-3</v>
      </c>
      <c r="K5" s="27">
        <f>I5-$Z$3</f>
        <v>1.7039699074074075E-2</v>
      </c>
      <c r="L5" s="28"/>
      <c r="M5" s="3"/>
      <c r="N5" s="3"/>
      <c r="O5" s="3"/>
      <c r="P5" s="3"/>
      <c r="Q5" s="3"/>
      <c r="R5" s="3"/>
      <c r="S5" s="3"/>
      <c r="T5" s="3"/>
      <c r="U5" s="3"/>
      <c r="V5" s="75">
        <f>SUM(L5:U5)</f>
        <v>0</v>
      </c>
    </row>
    <row r="6" spans="1:26" s="2" customFormat="1" x14ac:dyDescent="0.25">
      <c r="A6" s="3">
        <v>29</v>
      </c>
      <c r="B6" s="28">
        <v>3</v>
      </c>
      <c r="C6" s="28">
        <v>3</v>
      </c>
      <c r="D6" s="6" t="str">
        <f>VLOOKUP(A6,'10.kolo prezentácia'!$A$2:$G$107,2,FALSE)</f>
        <v>Kristián</v>
      </c>
      <c r="E6" s="6" t="str">
        <f>VLOOKUP(A6,'10.kolo prezentácia'!$A$2:$G$107,3,FALSE)</f>
        <v>Podlucký</v>
      </c>
      <c r="F6" s="6" t="str">
        <f>VLOOKUP(A6,'10.kolo prezentácia'!$A$2:$G$107,4,FALSE)</f>
        <v>via LS Bánovce nad Bebravou</v>
      </c>
      <c r="G6" s="3">
        <f>VLOOKUP(A6,'10.kolo prezentácia'!$A$2:$G$107,5,FALSE)</f>
        <v>1997</v>
      </c>
      <c r="H6" s="73" t="str">
        <f>VLOOKUP(A6,'10.kolo prezentácia'!$A$2:$G$107,7,FALSE)</f>
        <v>Muži A</v>
      </c>
      <c r="I6" s="27" t="str">
        <f>VLOOKUP(Tabuľka5[[#This Row],[štartovné číslo]],'10.kolo stopky'!A:C,3,FALSE)</f>
        <v>00:24:50,72</v>
      </c>
      <c r="J6" s="27">
        <f>I6/$Y$3</f>
        <v>2.5751796572692095E-3</v>
      </c>
      <c r="K6" s="27">
        <f>I6-$Z$3</f>
        <v>1.7253703703703705E-2</v>
      </c>
      <c r="L6" s="28"/>
      <c r="M6" s="3"/>
      <c r="N6" s="3"/>
      <c r="O6" s="3"/>
      <c r="P6" s="3"/>
      <c r="Q6" s="3"/>
      <c r="R6" s="3"/>
      <c r="S6" s="3"/>
      <c r="T6" s="3"/>
      <c r="U6" s="3"/>
      <c r="V6" s="75">
        <f>SUM(L6:U6)</f>
        <v>0</v>
      </c>
    </row>
    <row r="7" spans="1:26" s="2" customFormat="1" x14ac:dyDescent="0.25">
      <c r="A7" s="74">
        <v>5</v>
      </c>
      <c r="B7" s="28">
        <v>4</v>
      </c>
      <c r="C7" s="28">
        <v>1</v>
      </c>
      <c r="D7" s="6" t="str">
        <f>VLOOKUP(A7,'10.kolo prezentácia'!$A$2:$G$107,2,FALSE)</f>
        <v>Ján</v>
      </c>
      <c r="E7" s="6" t="str">
        <f>VLOOKUP(A7,'10.kolo prezentácia'!$A$2:$G$107,3,FALSE)</f>
        <v>Hrčka</v>
      </c>
      <c r="F7" s="6" t="str">
        <f>VLOOKUP(A7,'10.kolo prezentácia'!$A$2:$G$107,4,FALSE)</f>
        <v>Horné Naštice</v>
      </c>
      <c r="G7" s="3">
        <f>VLOOKUP(A7,'10.kolo prezentácia'!$A$2:$G$107,5,FALSE)</f>
        <v>1980</v>
      </c>
      <c r="H7" s="73" t="str">
        <f>VLOOKUP(A7,'10.kolo prezentácia'!$A$2:$G$107,7,FALSE)</f>
        <v>Muži B</v>
      </c>
      <c r="I7" s="27" t="str">
        <f>VLOOKUP(Tabuľka5[[#This Row],[štartovné číslo]],'10.kolo stopky'!A:C,3,FALSE)</f>
        <v>00:25:27,79</v>
      </c>
      <c r="J7" s="27">
        <f>I7/$Y$3</f>
        <v>2.6392171088999443E-3</v>
      </c>
      <c r="K7" s="27">
        <f>I7-$Z$3</f>
        <v>1.7682754629629628E-2</v>
      </c>
      <c r="L7" s="28"/>
      <c r="M7" s="3"/>
      <c r="N7" s="3"/>
      <c r="O7" s="3"/>
      <c r="P7" s="3"/>
      <c r="Q7" s="3"/>
      <c r="R7" s="3"/>
      <c r="S7" s="3"/>
      <c r="T7" s="3"/>
      <c r="U7" s="3"/>
      <c r="V7" s="75">
        <f>SUM(L7:U7)</f>
        <v>0</v>
      </c>
    </row>
    <row r="8" spans="1:26" s="2" customFormat="1" x14ac:dyDescent="0.25">
      <c r="A8" s="74">
        <v>30</v>
      </c>
      <c r="B8" s="28">
        <v>5</v>
      </c>
      <c r="C8" s="28">
        <v>1</v>
      </c>
      <c r="D8" s="6" t="str">
        <f>VLOOKUP(A8,'10.kolo prezentácia'!$A$2:$G$107,2,FALSE)</f>
        <v>Dušan</v>
      </c>
      <c r="E8" s="6" t="str">
        <f>VLOOKUP(A8,'10.kolo prezentácia'!$A$2:$G$107,3,FALSE)</f>
        <v>Ďuračka</v>
      </c>
      <c r="F8" s="6" t="str">
        <f>VLOOKUP(A8,'10.kolo prezentácia'!$A$2:$G$107,4,FALSE)</f>
        <v>Sokol Šišov Bánovce nad Bebravou</v>
      </c>
      <c r="G8" s="3">
        <f>VLOOKUP(A8,'10.kolo prezentácia'!$A$2:$G$107,5,FALSE)</f>
        <v>1965</v>
      </c>
      <c r="H8" s="73" t="str">
        <f>VLOOKUP(A8,'10.kolo prezentácia'!$A$2:$G$107,7,FALSE)</f>
        <v>Muži C</v>
      </c>
      <c r="I8" s="27" t="str">
        <f>VLOOKUP(Tabuľka5[[#This Row],[štartovné číslo]],'10.kolo stopky'!A:C,3,FALSE)</f>
        <v>00:25:39,84</v>
      </c>
      <c r="J8" s="27">
        <f>I8/$Y$3</f>
        <v>2.660033167495854E-3</v>
      </c>
      <c r="K8" s="27">
        <f>I8-$Z$3</f>
        <v>1.7822222222222222E-2</v>
      </c>
      <c r="L8" s="28"/>
      <c r="M8" s="3"/>
      <c r="N8" s="3"/>
      <c r="O8" s="3"/>
      <c r="P8" s="3"/>
      <c r="Q8" s="3"/>
      <c r="R8" s="3"/>
      <c r="S8" s="3"/>
      <c r="T8" s="3"/>
      <c r="U8" s="3"/>
      <c r="V8" s="75">
        <f>SUM(L8:U8)</f>
        <v>0</v>
      </c>
    </row>
    <row r="9" spans="1:26" x14ac:dyDescent="0.25">
      <c r="A9" s="74">
        <v>38</v>
      </c>
      <c r="B9" s="28">
        <v>6</v>
      </c>
      <c r="C9" s="28">
        <v>2</v>
      </c>
      <c r="D9" s="6" t="str">
        <f>VLOOKUP(A9,'10.kolo prezentácia'!$A$2:$G$107,2,FALSE)</f>
        <v>Milan</v>
      </c>
      <c r="E9" s="6" t="str">
        <f>VLOOKUP(A9,'10.kolo prezentácia'!$A$2:$G$107,3,FALSE)</f>
        <v>Makiš</v>
      </c>
      <c r="F9" s="6" t="str">
        <f>VLOOKUP(A9,'10.kolo prezentácia'!$A$2:$G$107,4,FALSE)</f>
        <v>Trenčín</v>
      </c>
      <c r="G9" s="3">
        <f>VLOOKUP(A9,'10.kolo prezentácia'!$A$2:$G$107,5,FALSE)</f>
        <v>1983</v>
      </c>
      <c r="H9" s="73" t="str">
        <f>VLOOKUP(A9,'10.kolo prezentácia'!$A$2:$G$107,7,FALSE)</f>
        <v>Muži B</v>
      </c>
      <c r="I9" s="27" t="str">
        <f>VLOOKUP(Tabuľka5[[#This Row],[štartovné číslo]],'10.kolo stopky'!A:C,3,FALSE)</f>
        <v>00:25:42,95</v>
      </c>
      <c r="J9" s="27">
        <f>I9/$Y$3</f>
        <v>2.6654056108347153E-3</v>
      </c>
      <c r="K9" s="27">
        <f>I9-$Z$3</f>
        <v>1.7858217592592592E-2</v>
      </c>
      <c r="L9" s="28"/>
      <c r="M9" s="3"/>
      <c r="N9" s="3"/>
      <c r="O9" s="3"/>
      <c r="P9" s="3"/>
      <c r="Q9" s="3"/>
      <c r="R9" s="3"/>
      <c r="S9" s="3"/>
      <c r="T9" s="3"/>
      <c r="U9" s="3"/>
      <c r="V9" s="75">
        <f>SUM(L9:U9)</f>
        <v>0</v>
      </c>
    </row>
    <row r="10" spans="1:26" x14ac:dyDescent="0.25">
      <c r="A10" s="74">
        <v>33</v>
      </c>
      <c r="B10" s="28">
        <v>7</v>
      </c>
      <c r="C10" s="28">
        <v>4</v>
      </c>
      <c r="D10" s="6" t="str">
        <f>VLOOKUP(A10,'10.kolo prezentácia'!$A$2:$G$107,2,FALSE)</f>
        <v>Filip</v>
      </c>
      <c r="E10" s="6" t="str">
        <f>VLOOKUP(A10,'10.kolo prezentácia'!$A$2:$G$107,3,FALSE)</f>
        <v>Pokrývka</v>
      </c>
      <c r="F10" s="6" t="str">
        <f>VLOOKUP(A10,'10.kolo prezentácia'!$A$2:$G$107,4,FALSE)</f>
        <v>Gymnázium Bánovce nad Bebravou</v>
      </c>
      <c r="G10" s="3">
        <f>VLOOKUP(A10,'10.kolo prezentácia'!$A$2:$G$107,5,FALSE)</f>
        <v>1995</v>
      </c>
      <c r="H10" s="73" t="str">
        <f>VLOOKUP(A10,'10.kolo prezentácia'!$A$2:$G$107,7,FALSE)</f>
        <v>Muži A</v>
      </c>
      <c r="I10" s="27" t="str">
        <f>VLOOKUP(Tabuľka5[[#This Row],[štartovné číslo]],'10.kolo stopky'!A:C,3,FALSE)</f>
        <v>00:26:11,26</v>
      </c>
      <c r="J10" s="27">
        <f>I10/$Y$3</f>
        <v>2.714310392482034E-3</v>
      </c>
      <c r="K10" s="27">
        <f>I10-$Z$3</f>
        <v>1.8185879629629628E-2</v>
      </c>
      <c r="L10" s="28"/>
      <c r="M10" s="3"/>
      <c r="N10" s="3"/>
      <c r="O10" s="3"/>
      <c r="P10" s="3"/>
      <c r="Q10" s="3"/>
      <c r="R10" s="3"/>
      <c r="S10" s="3"/>
      <c r="T10" s="3"/>
      <c r="U10" s="3"/>
      <c r="V10" s="75">
        <f>SUM(L10:U10)</f>
        <v>0</v>
      </c>
    </row>
    <row r="11" spans="1:26" x14ac:dyDescent="0.25">
      <c r="A11" s="78">
        <v>27</v>
      </c>
      <c r="B11" s="79">
        <v>8</v>
      </c>
      <c r="C11" s="79">
        <v>2</v>
      </c>
      <c r="D11" s="8" t="str">
        <f>VLOOKUP(A11,'10.kolo prezentácia'!$A$2:$G$107,2,FALSE)</f>
        <v>Miroslav</v>
      </c>
      <c r="E11" s="8" t="str">
        <f>VLOOKUP(A11,'10.kolo prezentácia'!$A$2:$G$107,3,FALSE)</f>
        <v>Podlucký</v>
      </c>
      <c r="F11" s="8" t="str">
        <f>VLOOKUP(A11,'10.kolo prezentácia'!$A$2:$G$107,4,FALSE)</f>
        <v>via LS Bánovce nad Bebravou</v>
      </c>
      <c r="G11" s="80">
        <f>VLOOKUP(A11,'10.kolo prezentácia'!$A$2:$G$107,5,FALSE)</f>
        <v>1973</v>
      </c>
      <c r="H11" s="81" t="str">
        <f>VLOOKUP(A11,'10.kolo prezentácia'!$A$2:$G$107,7,FALSE)</f>
        <v>Muži C</v>
      </c>
      <c r="I11" s="82" t="str">
        <f>VLOOKUP(Tabuľka5[[#This Row],[štartovné číslo]],'10.kolo stopky'!A:C,3,FALSE)</f>
        <v>00:26:20,09</v>
      </c>
      <c r="J11" s="82">
        <f>I11/$Y$3</f>
        <v>2.7295639856274182E-3</v>
      </c>
      <c r="K11" s="82">
        <f>I11-$Z$3</f>
        <v>1.8288078703703702E-2</v>
      </c>
      <c r="L11" s="28"/>
      <c r="M11" s="3"/>
      <c r="N11" s="3"/>
      <c r="O11" s="3"/>
      <c r="P11" s="3"/>
      <c r="Q11" s="3"/>
      <c r="R11" s="3"/>
      <c r="S11" s="3"/>
      <c r="T11" s="3"/>
      <c r="U11" s="3"/>
      <c r="V11" s="75">
        <f>SUM(L11:U11)</f>
        <v>0</v>
      </c>
    </row>
    <row r="12" spans="1:26" x14ac:dyDescent="0.25">
      <c r="A12" s="3">
        <v>41</v>
      </c>
      <c r="B12" s="28">
        <v>9</v>
      </c>
      <c r="C12" s="28">
        <v>3</v>
      </c>
      <c r="D12" s="6" t="str">
        <f>VLOOKUP(A12,'10.kolo prezentácia'!$A$2:$G$107,2,FALSE)</f>
        <v>Branislav</v>
      </c>
      <c r="E12" s="6" t="str">
        <f>VLOOKUP(A12,'10.kolo prezentácia'!$A$2:$G$107,3,FALSE)</f>
        <v>Filo</v>
      </c>
      <c r="F12" s="6" t="str">
        <f>VLOOKUP(A12,'10.kolo prezentácia'!$A$2:$G$107,4,FALSE)</f>
        <v>Rybany</v>
      </c>
      <c r="G12" s="3">
        <f>VLOOKUP(A12,'10.kolo prezentácia'!$A$2:$G$107,5,FALSE)</f>
        <v>1976</v>
      </c>
      <c r="H12" s="73" t="str">
        <f>VLOOKUP(A12,'10.kolo prezentácia'!$A$2:$G$107,7,FALSE)</f>
        <v>Muži B</v>
      </c>
      <c r="I12" s="27" t="str">
        <f>VLOOKUP(Tabuľka5[[#This Row],[štartovné číslo]],'10.kolo stopky'!A:C,3,FALSE)</f>
        <v>00:26:25,31</v>
      </c>
      <c r="J12" s="27">
        <f>I12/$Y$3</f>
        <v>2.7385813985627418E-3</v>
      </c>
      <c r="K12" s="27">
        <f>I12-$Z$3</f>
        <v>1.8348495370370369E-2</v>
      </c>
      <c r="L12" s="28"/>
      <c r="M12" s="3"/>
      <c r="N12" s="3"/>
      <c r="O12" s="3"/>
      <c r="P12" s="3"/>
      <c r="Q12" s="3"/>
      <c r="R12" s="3"/>
      <c r="S12" s="3"/>
      <c r="T12" s="3"/>
      <c r="U12" s="3"/>
      <c r="V12" s="75">
        <f>SUM(L12:U12)</f>
        <v>0</v>
      </c>
    </row>
    <row r="13" spans="1:26" x14ac:dyDescent="0.25">
      <c r="A13" s="3">
        <v>14</v>
      </c>
      <c r="B13" s="28">
        <v>10</v>
      </c>
      <c r="C13" s="28">
        <v>1</v>
      </c>
      <c r="D13" s="6" t="str">
        <f>VLOOKUP(A13,'10.kolo prezentácia'!$A$2:$G$107,2,FALSE)</f>
        <v>Jozef</v>
      </c>
      <c r="E13" s="6" t="str">
        <f>VLOOKUP(A13,'10.kolo prezentácia'!$A$2:$G$107,3,FALSE)</f>
        <v>Oprchal</v>
      </c>
      <c r="F13" s="6" t="str">
        <f>VLOOKUP(A13,'10.kolo prezentácia'!$A$2:$G$107,4,FALSE)</f>
        <v>Čachtice</v>
      </c>
      <c r="G13" s="3">
        <f>VLOOKUP(A13,'10.kolo prezentácia'!$A$2:$G$107,5,FALSE)</f>
        <v>1963</v>
      </c>
      <c r="H13" s="73" t="str">
        <f>VLOOKUP(A13,'10.kolo prezentácia'!$A$2:$G$107,7,FALSE)</f>
        <v>Muži D</v>
      </c>
      <c r="I13" s="27" t="str">
        <f>VLOOKUP(Tabuľka5[[#This Row],[štartovné číslo]],'10.kolo stopky'!A:C,3,FALSE)</f>
        <v>00:27:03,67</v>
      </c>
      <c r="J13" s="27">
        <f>I13/$Y$3</f>
        <v>2.8048472913211717E-3</v>
      </c>
      <c r="K13" s="27">
        <f>I13-$Z$3</f>
        <v>1.8792476851851852E-2</v>
      </c>
      <c r="L13" s="28"/>
      <c r="M13" s="3"/>
      <c r="N13" s="3"/>
      <c r="O13" s="3"/>
      <c r="P13" s="3"/>
      <c r="Q13" s="3"/>
      <c r="R13" s="3"/>
      <c r="S13" s="3"/>
      <c r="T13" s="3"/>
      <c r="U13" s="3"/>
      <c r="V13" s="75">
        <f>SUM(L13:U13)</f>
        <v>0</v>
      </c>
    </row>
    <row r="14" spans="1:26" x14ac:dyDescent="0.25">
      <c r="A14" s="74">
        <v>36</v>
      </c>
      <c r="B14" s="28">
        <v>11</v>
      </c>
      <c r="C14" s="28">
        <v>5</v>
      </c>
      <c r="D14" s="6" t="str">
        <f>VLOOKUP(A14,'10.kolo prezentácia'!$A$2:$G$107,2,FALSE)</f>
        <v>Michal</v>
      </c>
      <c r="E14" s="6" t="str">
        <f>VLOOKUP(A14,'10.kolo prezentácia'!$A$2:$G$107,3,FALSE)</f>
        <v>Števica</v>
      </c>
      <c r="F14" s="6" t="str">
        <f>VLOOKUP(A14,'10.kolo prezentácia'!$A$2:$G$107,4,FALSE)</f>
        <v>Piaristické gymnázium F. Hanáka Prievidza</v>
      </c>
      <c r="G14" s="3">
        <f>VLOOKUP(A14,'10.kolo prezentácia'!$A$2:$G$107,5,FALSE)</f>
        <v>1997</v>
      </c>
      <c r="H14" s="73" t="str">
        <f>VLOOKUP(A14,'10.kolo prezentácia'!$A$2:$G$107,7,FALSE)</f>
        <v>Muži A</v>
      </c>
      <c r="I14" s="27" t="str">
        <f>VLOOKUP(Tabuľka5[[#This Row],[štartovné číslo]],'10.kolo stopky'!A:C,3,FALSE)</f>
        <v>00:27:10,73</v>
      </c>
      <c r="J14" s="27">
        <f>I14/$Y$3</f>
        <v>2.8170432559425098E-3</v>
      </c>
      <c r="K14" s="27">
        <f>I14-$Z$3</f>
        <v>1.8874189814814816E-2</v>
      </c>
      <c r="L14" s="28"/>
      <c r="M14" s="3"/>
      <c r="N14" s="3"/>
      <c r="O14" s="3"/>
      <c r="P14" s="3"/>
      <c r="Q14" s="3"/>
      <c r="R14" s="3"/>
      <c r="S14" s="3"/>
      <c r="T14" s="3"/>
      <c r="U14" s="3"/>
      <c r="V14" s="75">
        <f>SUM(L14:U14)</f>
        <v>0</v>
      </c>
    </row>
    <row r="15" spans="1:26" x14ac:dyDescent="0.25">
      <c r="A15" s="78">
        <v>18</v>
      </c>
      <c r="B15" s="79">
        <v>12</v>
      </c>
      <c r="C15" s="79">
        <v>3</v>
      </c>
      <c r="D15" s="8" t="str">
        <f>VLOOKUP(A15,'10.kolo prezentácia'!$A$2:$G$107,2,FALSE)</f>
        <v>Pavol</v>
      </c>
      <c r="E15" s="8" t="str">
        <f>VLOOKUP(A15,'10.kolo prezentácia'!$A$2:$G$107,3,FALSE)</f>
        <v>Grňo</v>
      </c>
      <c r="F15" s="8" t="str">
        <f>VLOOKUP(A15,'10.kolo prezentácia'!$A$2:$G$107,4,FALSE)</f>
        <v>Byttherm Bánovce nad Bebravou</v>
      </c>
      <c r="G15" s="80">
        <f>VLOOKUP(A15,'10.kolo prezentácia'!$A$2:$G$107,5,FALSE)</f>
        <v>1970</v>
      </c>
      <c r="H15" s="81" t="str">
        <f>VLOOKUP(A15,'10.kolo prezentácia'!$A$2:$G$107,7,FALSE)</f>
        <v>Muži C</v>
      </c>
      <c r="I15" s="82" t="str">
        <f>VLOOKUP(Tabuľka5[[#This Row],[štartovné číslo]],'10.kolo stopky'!A:C,3,FALSE)</f>
        <v>00:27:16,27</v>
      </c>
      <c r="J15" s="82">
        <f>I15/$Y$3</f>
        <v>2.8266134604754004E-3</v>
      </c>
      <c r="K15" s="82">
        <f>I15-$Z$3</f>
        <v>1.8938310185185183E-2</v>
      </c>
      <c r="L15" s="28"/>
      <c r="M15" s="3"/>
      <c r="N15" s="3"/>
      <c r="O15" s="3"/>
      <c r="P15" s="3"/>
      <c r="Q15" s="3"/>
      <c r="R15" s="3"/>
      <c r="S15" s="3"/>
      <c r="T15" s="3"/>
      <c r="U15" s="3"/>
      <c r="V15" s="75">
        <f>SUM(L15:U15)</f>
        <v>0</v>
      </c>
    </row>
    <row r="16" spans="1:26" x14ac:dyDescent="0.25">
      <c r="A16" s="3">
        <v>12</v>
      </c>
      <c r="B16" s="28">
        <v>13</v>
      </c>
      <c r="C16" s="28">
        <v>1</v>
      </c>
      <c r="D16" s="6" t="str">
        <f>VLOOKUP(A16,'10.kolo prezentácia'!$A$2:$G$107,2,FALSE)</f>
        <v>Barbora</v>
      </c>
      <c r="E16" s="6" t="str">
        <f>VLOOKUP(A16,'10.kolo prezentácia'!$A$2:$G$107,3,FALSE)</f>
        <v>Doskočilová</v>
      </c>
      <c r="F16" s="6" t="str">
        <f>VLOOKUP(A16,'10.kolo prezentácia'!$A$2:$G$107,4,FALSE)</f>
        <v>Trenčín</v>
      </c>
      <c r="G16" s="3">
        <f>VLOOKUP(A16,'10.kolo prezentácia'!$A$2:$G$107,5,FALSE)</f>
        <v>1992</v>
      </c>
      <c r="H16" s="73" t="str">
        <f>VLOOKUP(A16,'10.kolo prezentácia'!$A$2:$G$107,7,FALSE)</f>
        <v>Ženy A</v>
      </c>
      <c r="I16" s="27" t="str">
        <f>VLOOKUP(Tabuľka5[[#This Row],[štartovné číslo]],'10.kolo stopky'!A:C,3,FALSE)</f>
        <v>00:27:43,87</v>
      </c>
      <c r="J16" s="27">
        <f>I16/$Y$3</f>
        <v>2.8742917357656166E-3</v>
      </c>
      <c r="K16" s="27">
        <f>I16-$Z$3</f>
        <v>1.9257754629629632E-2</v>
      </c>
      <c r="L16" s="28"/>
      <c r="M16" s="3"/>
      <c r="N16" s="3"/>
      <c r="O16" s="3"/>
      <c r="P16" s="3"/>
      <c r="Q16" s="3"/>
      <c r="R16" s="3"/>
      <c r="S16" s="3"/>
      <c r="T16" s="3"/>
      <c r="U16" s="3"/>
      <c r="V16" s="75">
        <f>SUM(L16:U16)</f>
        <v>0</v>
      </c>
    </row>
    <row r="17" spans="1:22" x14ac:dyDescent="0.25">
      <c r="A17" s="3">
        <v>45</v>
      </c>
      <c r="B17" s="28">
        <v>14</v>
      </c>
      <c r="C17" s="28">
        <v>4</v>
      </c>
      <c r="D17" s="6" t="str">
        <f>VLOOKUP(A17,'10.kolo prezentácia'!$A$2:$G$107,2,FALSE)</f>
        <v>Michal</v>
      </c>
      <c r="E17" s="6" t="str">
        <f>VLOOKUP(A17,'10.kolo prezentácia'!$A$2:$G$107,3,FALSE)</f>
        <v>Korec</v>
      </c>
      <c r="F17" s="6" t="str">
        <f>VLOOKUP(A17,'10.kolo prezentácia'!$A$2:$G$107,4,FALSE)</f>
        <v>Bánovce nad Bebravou</v>
      </c>
      <c r="G17" s="3">
        <f>VLOOKUP(A17,'10.kolo prezentácia'!$A$2:$G$107,5,FALSE)</f>
        <v>1983</v>
      </c>
      <c r="H17" s="73" t="str">
        <f>VLOOKUP(A17,'10.kolo prezentácia'!$A$2:$G$107,7,FALSE)</f>
        <v>Muži B</v>
      </c>
      <c r="I17" s="27" t="str">
        <f>VLOOKUP(Tabuľka5[[#This Row],[štartovné číslo]],'10.kolo stopky'!A:C,3,FALSE)</f>
        <v>00:28:11,18</v>
      </c>
      <c r="J17" s="27">
        <f>I17/$Y$3</f>
        <v>2.9214690436705358E-3</v>
      </c>
      <c r="K17" s="27">
        <f>I17-$Z$3</f>
        <v>1.9573842592592591E-2</v>
      </c>
      <c r="L17" s="28"/>
      <c r="M17" s="3"/>
      <c r="N17" s="3"/>
      <c r="O17" s="3"/>
      <c r="P17" s="3"/>
      <c r="Q17" s="3"/>
      <c r="R17" s="3"/>
      <c r="S17" s="3"/>
      <c r="T17" s="3"/>
      <c r="U17" s="3"/>
      <c r="V17" s="75">
        <f>SUM(L17:U17)</f>
        <v>0</v>
      </c>
    </row>
    <row r="18" spans="1:22" x14ac:dyDescent="0.25">
      <c r="A18" s="3">
        <v>32</v>
      </c>
      <c r="B18" s="28">
        <v>15</v>
      </c>
      <c r="C18" s="28">
        <v>2</v>
      </c>
      <c r="D18" s="6" t="str">
        <f>VLOOKUP(A18,'10.kolo prezentácia'!$A$2:$G$107,2,FALSE)</f>
        <v>Drahomír</v>
      </c>
      <c r="E18" s="6" t="str">
        <f>VLOOKUP(A18,'10.kolo prezentácia'!$A$2:$G$107,3,FALSE)</f>
        <v>Dubnička</v>
      </c>
      <c r="F18" s="6" t="str">
        <f>VLOOKUP(A18,'10.kolo prezentácia'!$A$2:$G$107,4,FALSE)</f>
        <v>Bánovce nad Bebravou</v>
      </c>
      <c r="G18" s="3">
        <f>VLOOKUP(A18,'10.kolo prezentácia'!$A$2:$G$107,5,FALSE)</f>
        <v>1958</v>
      </c>
      <c r="H18" s="73" t="str">
        <f>VLOOKUP(A18,'10.kolo prezentácia'!$A$2:$G$107,7,FALSE)</f>
        <v>Muži D</v>
      </c>
      <c r="I18" s="27" t="str">
        <f>VLOOKUP(Tabuľka5[[#This Row],[štartovné číslo]],'10.kolo stopky'!A:C,3,FALSE)</f>
        <v>00:28:40,73</v>
      </c>
      <c r="J18" s="27">
        <f>I18/$Y$3</f>
        <v>2.9725158927584299E-3</v>
      </c>
      <c r="K18" s="27">
        <f>I18-$Z$3</f>
        <v>1.9915856481481482E-2</v>
      </c>
      <c r="L18" s="28"/>
      <c r="M18" s="3"/>
      <c r="N18" s="3"/>
      <c r="O18" s="3"/>
      <c r="P18" s="3"/>
      <c r="Q18" s="3"/>
      <c r="R18" s="3"/>
      <c r="S18" s="3"/>
      <c r="T18" s="3"/>
      <c r="U18" s="3"/>
      <c r="V18" s="75">
        <f>SUM(L18:U18)</f>
        <v>0</v>
      </c>
    </row>
    <row r="19" spans="1:22" x14ac:dyDescent="0.25">
      <c r="A19" s="78">
        <v>44</v>
      </c>
      <c r="B19" s="79">
        <v>16</v>
      </c>
      <c r="C19" s="79">
        <v>5</v>
      </c>
      <c r="D19" s="8" t="str">
        <f>VLOOKUP(A19,'10.kolo prezentácia'!$A$2:$G$107,2,FALSE)</f>
        <v>Pavol</v>
      </c>
      <c r="E19" s="8" t="str">
        <f>VLOOKUP(A19,'10.kolo prezentácia'!$A$2:$G$107,3,FALSE)</f>
        <v>Struhár</v>
      </c>
      <c r="F19" s="8" t="str">
        <f>VLOOKUP(A19,'10.kolo prezentácia'!$A$2:$G$107,4,FALSE)</f>
        <v>Bánovce nad Bebravou</v>
      </c>
      <c r="G19" s="80">
        <f>VLOOKUP(A19,'10.kolo prezentácia'!$A$2:$G$107,5,FALSE)</f>
        <v>1983</v>
      </c>
      <c r="H19" s="81" t="str">
        <f>VLOOKUP(A19,'10.kolo prezentácia'!$A$2:$G$107,7,FALSE)</f>
        <v>Muži B</v>
      </c>
      <c r="I19" s="82" t="str">
        <f>VLOOKUP(Tabuľka5[[#This Row],[štartovné číslo]],'10.kolo stopky'!A:C,3,FALSE)</f>
        <v>00:28:41,12</v>
      </c>
      <c r="J19" s="82">
        <f>I19/$Y$3</f>
        <v>2.9731896075179654E-3</v>
      </c>
      <c r="K19" s="82">
        <f>I19-$Z$3</f>
        <v>1.992037037037037E-2</v>
      </c>
      <c r="L19" s="28"/>
      <c r="M19" s="3"/>
      <c r="N19" s="3"/>
      <c r="O19" s="3"/>
      <c r="P19" s="3"/>
      <c r="Q19" s="3"/>
      <c r="R19" s="3"/>
      <c r="S19" s="3"/>
      <c r="T19" s="3"/>
      <c r="U19" s="3"/>
      <c r="V19" s="75">
        <f>SUM(L19:U19)</f>
        <v>0</v>
      </c>
    </row>
    <row r="20" spans="1:22" x14ac:dyDescent="0.25">
      <c r="A20" s="3">
        <v>6</v>
      </c>
      <c r="B20" s="28">
        <v>17</v>
      </c>
      <c r="C20" s="28">
        <v>6</v>
      </c>
      <c r="D20" s="6" t="str">
        <f>VLOOKUP(A20,'10.kolo prezentácia'!$A$2:$G$107,2,FALSE)</f>
        <v>Samuel</v>
      </c>
      <c r="E20" s="6" t="str">
        <f>VLOOKUP(A20,'10.kolo prezentácia'!$A$2:$G$107,3,FALSE)</f>
        <v>Masarik</v>
      </c>
      <c r="F20" s="6" t="str">
        <f>VLOOKUP(A20,'10.kolo prezentácia'!$A$2:$G$107,4,FALSE)</f>
        <v>Štvorlístok Trenčín</v>
      </c>
      <c r="G20" s="3">
        <f>VLOOKUP(A20,'10.kolo prezentácia'!$A$2:$G$107,5,FALSE)</f>
        <v>1995</v>
      </c>
      <c r="H20" s="73" t="str">
        <f>VLOOKUP(A20,'10.kolo prezentácia'!$A$2:$G$107,7,FALSE)</f>
        <v>Muži A</v>
      </c>
      <c r="I20" s="27" t="str">
        <f>VLOOKUP(Tabuľka5[[#This Row],[štartovné číslo]],'10.kolo stopky'!A:C,3,FALSE)</f>
        <v>00:28:45,37</v>
      </c>
      <c r="J20" s="27">
        <f>I20/$Y$3</f>
        <v>2.9805313709231618E-3</v>
      </c>
      <c r="K20" s="27">
        <f>I20-$Z$3</f>
        <v>1.9969560185185184E-2</v>
      </c>
      <c r="L20" s="28"/>
      <c r="M20" s="3"/>
      <c r="N20" s="3"/>
      <c r="O20" s="3"/>
      <c r="P20" s="3"/>
      <c r="Q20" s="3"/>
      <c r="R20" s="3"/>
      <c r="S20" s="3"/>
      <c r="T20" s="3"/>
      <c r="U20" s="3"/>
      <c r="V20" s="75">
        <f>SUM(L20:U20)</f>
        <v>0</v>
      </c>
    </row>
    <row r="21" spans="1:22" x14ac:dyDescent="0.25">
      <c r="A21" s="74">
        <v>40</v>
      </c>
      <c r="B21" s="28">
        <v>18</v>
      </c>
      <c r="C21" s="28">
        <v>7</v>
      </c>
      <c r="D21" s="6" t="str">
        <f>VLOOKUP(A21,'10.kolo prezentácia'!$A$2:$G$107,2,FALSE)</f>
        <v>Adam</v>
      </c>
      <c r="E21" s="6" t="str">
        <f>VLOOKUP(A21,'10.kolo prezentácia'!$A$2:$G$107,3,FALSE)</f>
        <v>Lisý</v>
      </c>
      <c r="F21" s="6" t="str">
        <f>VLOOKUP(A21,'10.kolo prezentácia'!$A$2:$G$107,4,FALSE)</f>
        <v>Prusy</v>
      </c>
      <c r="G21" s="3">
        <f>VLOOKUP(A21,'10.kolo prezentácia'!$A$2:$G$107,5,FALSE)</f>
        <v>1988</v>
      </c>
      <c r="H21" s="73" t="str">
        <f>VLOOKUP(A21,'10.kolo prezentácia'!$A$2:$G$107,7,FALSE)</f>
        <v>Muži A</v>
      </c>
      <c r="I21" s="27" t="str">
        <f>VLOOKUP(Tabuľka5[[#This Row],[štartovné číslo]],'10.kolo stopky'!A:C,3,FALSE)</f>
        <v>00:29:01,64</v>
      </c>
      <c r="J21" s="27">
        <f>I21/$Y$3</f>
        <v>3.0086373687119956E-3</v>
      </c>
      <c r="K21" s="27">
        <f>I21-$Z$3</f>
        <v>2.0157870370370371E-2</v>
      </c>
      <c r="L21" s="28"/>
      <c r="M21" s="3"/>
      <c r="N21" s="3"/>
      <c r="O21" s="3"/>
      <c r="P21" s="3"/>
      <c r="Q21" s="3"/>
      <c r="R21" s="3"/>
      <c r="S21" s="3"/>
      <c r="T21" s="3"/>
      <c r="U21" s="3"/>
      <c r="V21" s="75">
        <f>SUM(L21:U21)</f>
        <v>0</v>
      </c>
    </row>
    <row r="22" spans="1:22" x14ac:dyDescent="0.25">
      <c r="A22" s="78">
        <v>37</v>
      </c>
      <c r="B22" s="79">
        <v>19</v>
      </c>
      <c r="C22" s="79">
        <v>2</v>
      </c>
      <c r="D22" s="8" t="str">
        <f>VLOOKUP(A22,'10.kolo prezentácia'!$A$2:$G$107,2,FALSE)</f>
        <v>Mária</v>
      </c>
      <c r="E22" s="8" t="str">
        <f>VLOOKUP(A22,'10.kolo prezentácia'!$A$2:$G$107,3,FALSE)</f>
        <v>Vaclaviaková</v>
      </c>
      <c r="F22" s="8" t="str">
        <f>VLOOKUP(A22,'10.kolo prezentácia'!$A$2:$G$107,4,FALSE)</f>
        <v>Prievidza</v>
      </c>
      <c r="G22" s="80">
        <f>VLOOKUP(A22,'10.kolo prezentácia'!$A$2:$G$107,5,FALSE)</f>
        <v>1985</v>
      </c>
      <c r="H22" s="81" t="str">
        <f>VLOOKUP(A22,'10.kolo prezentácia'!$A$2:$G$107,7,FALSE)</f>
        <v>Ženy A</v>
      </c>
      <c r="I22" s="82" t="str">
        <f>VLOOKUP(Tabuľka5[[#This Row],[štartovné číslo]],'10.kolo stopky'!A:C,3,FALSE)</f>
        <v>00:29:08,21</v>
      </c>
      <c r="J22" s="82">
        <f>I22/$Y$3</f>
        <v>3.0199868711995575E-3</v>
      </c>
      <c r="K22" s="82">
        <f>I22-$Z$3</f>
        <v>2.0233912037037036E-2</v>
      </c>
      <c r="L22" s="28"/>
      <c r="M22" s="3"/>
      <c r="N22" s="3"/>
      <c r="O22" s="3"/>
      <c r="P22" s="3"/>
      <c r="Q22" s="3"/>
      <c r="R22" s="3"/>
      <c r="S22" s="3"/>
      <c r="T22" s="3"/>
      <c r="U22" s="3"/>
      <c r="V22" s="75">
        <f>SUM(L22:U22)</f>
        <v>0</v>
      </c>
    </row>
    <row r="23" spans="1:22" x14ac:dyDescent="0.25">
      <c r="A23" s="3">
        <v>20</v>
      </c>
      <c r="B23" s="28">
        <v>20</v>
      </c>
      <c r="C23" s="28">
        <v>4</v>
      </c>
      <c r="D23" s="6" t="str">
        <f>VLOOKUP(A23,'10.kolo prezentácia'!$A$2:$G$107,2,FALSE)</f>
        <v>Peter</v>
      </c>
      <c r="E23" s="6" t="str">
        <f>VLOOKUP(A23,'10.kolo prezentácia'!$A$2:$G$107,3,FALSE)</f>
        <v>Minarovič</v>
      </c>
      <c r="F23" s="6" t="str">
        <f>VLOOKUP(A23,'10.kolo prezentácia'!$A$2:$G$107,4,FALSE)</f>
        <v>Bánovce nad Bebravou</v>
      </c>
      <c r="G23" s="3">
        <f>VLOOKUP(A23,'10.kolo prezentácia'!$A$2:$G$107,5,FALSE)</f>
        <v>1969</v>
      </c>
      <c r="H23" s="73" t="str">
        <f>VLOOKUP(A23,'10.kolo prezentácia'!$A$2:$G$107,7,FALSE)</f>
        <v>Muži C</v>
      </c>
      <c r="I23" s="27" t="str">
        <f>VLOOKUP(Tabuľka5[[#This Row],[štartovné číslo]],'10.kolo stopky'!A:C,3,FALSE)</f>
        <v>00:29:25,65</v>
      </c>
      <c r="J23" s="27">
        <f>I23/$Y$3</f>
        <v>3.0501140132669982E-3</v>
      </c>
      <c r="K23" s="27">
        <f>I23-$Z$3</f>
        <v>2.0435763888888889E-2</v>
      </c>
      <c r="L23" s="28"/>
      <c r="M23" s="3"/>
      <c r="N23" s="3"/>
      <c r="O23" s="3"/>
      <c r="P23" s="3"/>
      <c r="Q23" s="3"/>
      <c r="R23" s="3"/>
      <c r="S23" s="3"/>
      <c r="T23" s="3"/>
      <c r="U23" s="3"/>
      <c r="V23" s="75">
        <f>SUM(L23:U23)</f>
        <v>0</v>
      </c>
    </row>
    <row r="24" spans="1:22" x14ac:dyDescent="0.25">
      <c r="A24" s="74">
        <v>2</v>
      </c>
      <c r="B24" s="28">
        <v>21</v>
      </c>
      <c r="C24" s="28">
        <v>5</v>
      </c>
      <c r="D24" s="6" t="str">
        <f>VLOOKUP(A24,'10.kolo prezentácia'!$A$2:$G$107,2,FALSE)</f>
        <v>Miroslav</v>
      </c>
      <c r="E24" s="6" t="str">
        <f>VLOOKUP(A24,'10.kolo prezentácia'!$A$2:$G$107,3,FALSE)</f>
        <v>Bitarovský</v>
      </c>
      <c r="F24" s="6" t="str">
        <f>VLOOKUP(A24,'10.kolo prezentácia'!$A$2:$G$107,4,FALSE)</f>
        <v>ATLANTICA SportAction Bánovce nad Bebravou</v>
      </c>
      <c r="G24" s="3">
        <f>VLOOKUP(A24,'10.kolo prezentácia'!$A$2:$G$107,5,FALSE)</f>
        <v>1970</v>
      </c>
      <c r="H24" s="73" t="str">
        <f>VLOOKUP(A24,'10.kolo prezentácia'!$A$2:$G$107,7,FALSE)</f>
        <v>Muži C</v>
      </c>
      <c r="I24" s="27" t="str">
        <f>VLOOKUP(Tabuľka5[[#This Row],[štartovné číslo]],'10.kolo stopky'!A:C,3,FALSE)</f>
        <v>00:29:54,77</v>
      </c>
      <c r="J24" s="27">
        <f>I24/$Y$3</f>
        <v>3.1004180486456602E-3</v>
      </c>
      <c r="K24" s="27">
        <f>I24-$Z$3</f>
        <v>2.0772800925925924E-2</v>
      </c>
      <c r="L24" s="28"/>
      <c r="M24" s="3"/>
      <c r="N24" s="3"/>
      <c r="O24" s="3"/>
      <c r="P24" s="3"/>
      <c r="Q24" s="3"/>
      <c r="R24" s="3"/>
      <c r="S24" s="3"/>
      <c r="T24" s="3"/>
      <c r="U24" s="3"/>
      <c r="V24" s="75">
        <f>SUM(L24:U24)</f>
        <v>0</v>
      </c>
    </row>
    <row r="25" spans="1:22" x14ac:dyDescent="0.25">
      <c r="A25" s="78">
        <v>24</v>
      </c>
      <c r="B25" s="79">
        <v>22</v>
      </c>
      <c r="C25" s="79">
        <v>8</v>
      </c>
      <c r="D25" s="8" t="str">
        <f>VLOOKUP(A25,'10.kolo prezentácia'!$A$2:$G$107,2,FALSE)</f>
        <v>Michal</v>
      </c>
      <c r="E25" s="8" t="str">
        <f>VLOOKUP(A25,'10.kolo prezentácia'!$A$2:$G$107,3,FALSE)</f>
        <v>Hruboš</v>
      </c>
      <c r="F25" s="8" t="str">
        <f>VLOOKUP(A25,'10.kolo prezentácia'!$A$2:$G$107,4,FALSE)</f>
        <v>Hruboš Team Bánovce nad Bebravou</v>
      </c>
      <c r="G25" s="80">
        <f>VLOOKUP(A25,'10.kolo prezentácia'!$A$2:$G$107,5,FALSE)</f>
        <v>1986</v>
      </c>
      <c r="H25" s="81" t="str">
        <f>VLOOKUP(A25,'10.kolo prezentácia'!$A$2:$G$107,7,FALSE)</f>
        <v>Muži A</v>
      </c>
      <c r="I25" s="82" t="str">
        <f>VLOOKUP(Tabuľka5[[#This Row],[štartovné číslo]],'10.kolo stopky'!A:C,3,FALSE)</f>
        <v>00:30:04,78</v>
      </c>
      <c r="J25" s="82">
        <f>I25/$Y$3</f>
        <v>3.1177100608070756E-3</v>
      </c>
      <c r="K25" s="82">
        <f>I25-$Z$3</f>
        <v>2.0888657407407408E-2</v>
      </c>
      <c r="L25" s="28"/>
      <c r="M25" s="3"/>
      <c r="N25" s="3"/>
      <c r="O25" s="3"/>
      <c r="P25" s="3"/>
      <c r="Q25" s="3"/>
      <c r="R25" s="3"/>
      <c r="S25" s="3"/>
      <c r="T25" s="3"/>
      <c r="U25" s="3"/>
      <c r="V25" s="75">
        <f>SUM(L25:U25)</f>
        <v>0</v>
      </c>
    </row>
    <row r="26" spans="1:22" x14ac:dyDescent="0.25">
      <c r="A26" s="3">
        <v>31</v>
      </c>
      <c r="B26" s="28">
        <v>23</v>
      </c>
      <c r="C26" s="28">
        <v>6</v>
      </c>
      <c r="D26" s="6" t="str">
        <f>VLOOKUP(A26,'10.kolo prezentácia'!$A$2:$G$107,2,FALSE)</f>
        <v>Norbert</v>
      </c>
      <c r="E26" s="6" t="str">
        <f>VLOOKUP(A26,'10.kolo prezentácia'!$A$2:$G$107,3,FALSE)</f>
        <v>Schmikal</v>
      </c>
      <c r="F26" s="6" t="str">
        <f>VLOOKUP(A26,'10.kolo prezentácia'!$A$2:$G$107,4,FALSE)</f>
        <v>Podlužany</v>
      </c>
      <c r="G26" s="3">
        <f>VLOOKUP(A26,'10.kolo prezentácia'!$A$2:$G$107,5,FALSE)</f>
        <v>1970</v>
      </c>
      <c r="H26" s="73" t="str">
        <f>VLOOKUP(A26,'10.kolo prezentácia'!$A$2:$G$107,7,FALSE)</f>
        <v>Muži C</v>
      </c>
      <c r="I26" s="27" t="str">
        <f>VLOOKUP(Tabuľka5[[#This Row],[štartovné číslo]],'10.kolo stopky'!A:C,3,FALSE)</f>
        <v>00:30:08,92</v>
      </c>
      <c r="J26" s="27">
        <f>I26/$Y$3</f>
        <v>3.1248618021006082E-3</v>
      </c>
      <c r="K26" s="27">
        <f>I26-$Z$3</f>
        <v>2.0936574074074076E-2</v>
      </c>
      <c r="L26" s="28"/>
      <c r="M26" s="3"/>
      <c r="N26" s="3"/>
      <c r="O26" s="3"/>
      <c r="P26" s="3"/>
      <c r="Q26" s="3"/>
      <c r="R26" s="3"/>
      <c r="S26" s="3"/>
      <c r="T26" s="3"/>
      <c r="U26" s="3"/>
      <c r="V26" s="75">
        <f>SUM(L26:U26)</f>
        <v>0</v>
      </c>
    </row>
    <row r="27" spans="1:22" x14ac:dyDescent="0.25">
      <c r="A27" s="74">
        <v>43</v>
      </c>
      <c r="B27" s="28">
        <v>24</v>
      </c>
      <c r="C27" s="28">
        <v>7</v>
      </c>
      <c r="D27" s="6" t="str">
        <f>VLOOKUP(A27,'10.kolo prezentácia'!$A$2:$G$107,2,FALSE)</f>
        <v>Teodor</v>
      </c>
      <c r="E27" s="6" t="str">
        <f>VLOOKUP(A27,'10.kolo prezentácia'!$A$2:$G$107,3,FALSE)</f>
        <v>Marko</v>
      </c>
      <c r="F27" s="6" t="str">
        <f>VLOOKUP(A27,'10.kolo prezentácia'!$A$2:$G$107,4,FALSE)</f>
        <v>Bánovce nad Bebravou</v>
      </c>
      <c r="G27" s="3">
        <f>VLOOKUP(A27,'10.kolo prezentácia'!$A$2:$G$107,5,FALSE)</f>
        <v>1973</v>
      </c>
      <c r="H27" s="73" t="str">
        <f>VLOOKUP(A27,'10.kolo prezentácia'!$A$2:$G$107,7,FALSE)</f>
        <v>Muži C</v>
      </c>
      <c r="I27" s="27" t="str">
        <f>VLOOKUP(Tabuľka5[[#This Row],[štartovné číslo]],'10.kolo stopky'!A:C,3,FALSE)</f>
        <v>00:30:17,88</v>
      </c>
      <c r="J27" s="27">
        <f>I27/$Y$3</f>
        <v>3.1403399668325045E-3</v>
      </c>
      <c r="K27" s="27">
        <f>I27-$Z$3</f>
        <v>2.1040277777777779E-2</v>
      </c>
      <c r="L27" s="28"/>
      <c r="M27" s="3"/>
      <c r="N27" s="3"/>
      <c r="O27" s="3"/>
      <c r="P27" s="3"/>
      <c r="Q27" s="3"/>
      <c r="R27" s="3"/>
      <c r="S27" s="3"/>
      <c r="T27" s="3"/>
      <c r="U27" s="3"/>
      <c r="V27" s="75">
        <f>SUM(L27:U27)</f>
        <v>0</v>
      </c>
    </row>
    <row r="28" spans="1:22" x14ac:dyDescent="0.25">
      <c r="A28" s="74">
        <v>9</v>
      </c>
      <c r="B28" s="28">
        <v>25</v>
      </c>
      <c r="C28" s="28">
        <v>1</v>
      </c>
      <c r="D28" s="6" t="str">
        <f>VLOOKUP(A28,'10.kolo prezentácia'!$A$2:$G$107,2,FALSE)</f>
        <v>Ferdinand</v>
      </c>
      <c r="E28" s="6" t="str">
        <f>VLOOKUP(A28,'10.kolo prezentácia'!$A$2:$G$107,3,FALSE)</f>
        <v>Husár</v>
      </c>
      <c r="F28" s="6" t="str">
        <f>VLOOKUP(A28,'10.kolo prezentácia'!$A$2:$G$107,4,FALSE)</f>
        <v>Trenčín</v>
      </c>
      <c r="G28" s="3">
        <f>VLOOKUP(A28,'10.kolo prezentácia'!$A$2:$G$107,5,FALSE)</f>
        <v>1944</v>
      </c>
      <c r="H28" s="73" t="str">
        <f>VLOOKUP(A28,'10.kolo prezentácia'!$A$2:$G$107,7,FALSE)</f>
        <v>Muži E</v>
      </c>
      <c r="I28" s="27" t="str">
        <f>VLOOKUP(Tabuľka5[[#This Row],[štartovné číslo]],'10.kolo stopky'!A:C,3,FALSE)</f>
        <v>00:30:28,46</v>
      </c>
      <c r="J28" s="27">
        <f>I28/$Y$3</f>
        <v>3.1586166390270868E-3</v>
      </c>
      <c r="K28" s="27">
        <f>I28-$Z$3</f>
        <v>2.1162731481481484E-2</v>
      </c>
      <c r="L28" s="28"/>
      <c r="M28" s="3"/>
      <c r="N28" s="3"/>
      <c r="O28" s="3"/>
      <c r="P28" s="3"/>
      <c r="Q28" s="3"/>
      <c r="R28" s="3"/>
      <c r="S28" s="3"/>
      <c r="T28" s="3"/>
      <c r="U28" s="3"/>
      <c r="V28" s="75">
        <f>SUM(L28:U28)</f>
        <v>0</v>
      </c>
    </row>
    <row r="29" spans="1:22" x14ac:dyDescent="0.25">
      <c r="A29" s="74">
        <v>22</v>
      </c>
      <c r="B29" s="28">
        <v>26</v>
      </c>
      <c r="C29" s="28">
        <v>8</v>
      </c>
      <c r="D29" s="6" t="str">
        <f>VLOOKUP(A29,'10.kolo prezentácia'!$A$2:$G$107,2,FALSE)</f>
        <v>Marián</v>
      </c>
      <c r="E29" s="6" t="str">
        <f>VLOOKUP(A29,'10.kolo prezentácia'!$A$2:$G$107,3,FALSE)</f>
        <v>Adamkovič</v>
      </c>
      <c r="F29" s="6" t="str">
        <f>VLOOKUP(A29,'10.kolo prezentácia'!$A$2:$G$107,4,FALSE)</f>
        <v>Bánovce nad Bebravou</v>
      </c>
      <c r="G29" s="3">
        <f>VLOOKUP(A29,'10.kolo prezentácia'!$A$2:$G$107,5,FALSE)</f>
        <v>1964</v>
      </c>
      <c r="H29" s="73" t="str">
        <f>VLOOKUP(A29,'10.kolo prezentácia'!$A$2:$G$107,7,FALSE)</f>
        <v>Muži C</v>
      </c>
      <c r="I29" s="27" t="str">
        <f>VLOOKUP(Tabuľka5[[#This Row],[štartovné číslo]],'10.kolo stopky'!A:C,3,FALSE)</f>
        <v>00:31:04,75</v>
      </c>
      <c r="J29" s="27">
        <f>I29/$Y$3</f>
        <v>3.2213066611387511E-3</v>
      </c>
      <c r="K29" s="27">
        <f>I29-$Z$3</f>
        <v>2.1582754629629632E-2</v>
      </c>
      <c r="L29" s="28"/>
      <c r="M29" s="3"/>
      <c r="N29" s="3"/>
      <c r="O29" s="3"/>
      <c r="P29" s="3"/>
      <c r="Q29" s="3"/>
      <c r="R29" s="3"/>
      <c r="S29" s="3"/>
      <c r="T29" s="3"/>
      <c r="U29" s="3"/>
      <c r="V29" s="75">
        <f>SUM(L29:U29)</f>
        <v>0</v>
      </c>
    </row>
    <row r="30" spans="1:22" x14ac:dyDescent="0.25">
      <c r="A30" s="74">
        <v>34</v>
      </c>
      <c r="B30" s="28">
        <v>27</v>
      </c>
      <c r="C30" s="28">
        <v>9</v>
      </c>
      <c r="D30" s="6" t="str">
        <f>VLOOKUP(A30,'10.kolo prezentácia'!$A$2:$G$107,2,FALSE)</f>
        <v>Milan</v>
      </c>
      <c r="E30" s="6" t="str">
        <f>VLOOKUP(A30,'10.kolo prezentácia'!$A$2:$G$107,3,FALSE)</f>
        <v>Pokrývka</v>
      </c>
      <c r="F30" s="6" t="str">
        <f>VLOOKUP(A30,'10.kolo prezentácia'!$A$2:$G$107,4,FALSE)</f>
        <v>Bánovce nad Bebravou</v>
      </c>
      <c r="G30" s="3">
        <f>VLOOKUP(A30,'10.kolo prezentácia'!$A$2:$G$107,5,FALSE)</f>
        <v>1969</v>
      </c>
      <c r="H30" s="73" t="str">
        <f>VLOOKUP(A30,'10.kolo prezentácia'!$A$2:$G$107,7,FALSE)</f>
        <v>Muži C</v>
      </c>
      <c r="I30" s="27" t="str">
        <f>VLOOKUP(Tabuľka5[[#This Row],[štartovné číslo]],'10.kolo stopky'!A:C,3,FALSE)</f>
        <v>00:31:17,14</v>
      </c>
      <c r="J30" s="27">
        <f>I30/$Y$3</f>
        <v>3.2427100608070757E-3</v>
      </c>
      <c r="K30" s="27">
        <f>I30-$Z$3</f>
        <v>2.1726157407407409E-2</v>
      </c>
      <c r="L30" s="28"/>
      <c r="M30" s="3"/>
      <c r="N30" s="3"/>
      <c r="O30" s="3"/>
      <c r="P30" s="3"/>
      <c r="Q30" s="3"/>
      <c r="R30" s="3"/>
      <c r="S30" s="3"/>
      <c r="T30" s="3"/>
      <c r="U30" s="3"/>
      <c r="V30" s="75">
        <f>SUM(L30:U30)</f>
        <v>0</v>
      </c>
    </row>
    <row r="31" spans="1:22" x14ac:dyDescent="0.25">
      <c r="A31" s="74">
        <v>4</v>
      </c>
      <c r="B31" s="28">
        <v>28</v>
      </c>
      <c r="C31" s="28">
        <v>2</v>
      </c>
      <c r="D31" s="6" t="str">
        <f>VLOOKUP(A31,'10.kolo prezentácia'!$A$2:$G$107,2,FALSE)</f>
        <v>Dušan</v>
      </c>
      <c r="E31" s="6" t="str">
        <f>VLOOKUP(A31,'10.kolo prezentácia'!$A$2:$G$107,3,FALSE)</f>
        <v>Kašička</v>
      </c>
      <c r="F31" s="6" t="str">
        <f>VLOOKUP(A31,'10.kolo prezentácia'!$A$2:$G$107,4,FALSE)</f>
        <v>Čierna Lehota</v>
      </c>
      <c r="G31" s="3">
        <f>VLOOKUP(A31,'10.kolo prezentácia'!$A$2:$G$107,5,FALSE)</f>
        <v>1942</v>
      </c>
      <c r="H31" s="73" t="str">
        <f>VLOOKUP(A31,'10.kolo prezentácia'!$A$2:$G$107,7,FALSE)</f>
        <v>Muži E</v>
      </c>
      <c r="I31" s="27" t="str">
        <f>VLOOKUP(Tabuľka5[[#This Row],[štartovné číslo]],'10.kolo stopky'!A:C,3,FALSE)</f>
        <v>00:32:00,29</v>
      </c>
      <c r="J31" s="27">
        <f>I31/$Y$3</f>
        <v>3.3172505527915971E-3</v>
      </c>
      <c r="K31" s="27">
        <f>I31-$Z$3</f>
        <v>2.2225578703703702E-2</v>
      </c>
      <c r="L31" s="28"/>
      <c r="M31" s="3"/>
      <c r="N31" s="3"/>
      <c r="O31" s="3"/>
      <c r="P31" s="3"/>
      <c r="Q31" s="3"/>
      <c r="R31" s="3"/>
      <c r="S31" s="3"/>
      <c r="T31" s="3"/>
      <c r="U31" s="3"/>
      <c r="V31" s="75">
        <f>SUM(L31:U31)</f>
        <v>0</v>
      </c>
    </row>
    <row r="32" spans="1:22" x14ac:dyDescent="0.25">
      <c r="A32" s="74">
        <v>8</v>
      </c>
      <c r="B32" s="28">
        <v>29</v>
      </c>
      <c r="C32" s="28">
        <v>10</v>
      </c>
      <c r="D32" s="6" t="str">
        <f>VLOOKUP(A32,'10.kolo prezentácia'!$A$2:$G$107,2,FALSE)</f>
        <v>Drahoslav</v>
      </c>
      <c r="E32" s="6" t="str">
        <f>VLOOKUP(A32,'10.kolo prezentácia'!$A$2:$G$107,3,FALSE)</f>
        <v>Masarik</v>
      </c>
      <c r="F32" s="6" t="str">
        <f>VLOOKUP(A32,'10.kolo prezentácia'!$A$2:$G$107,4,FALSE)</f>
        <v>Štvorlístok Trenčín</v>
      </c>
      <c r="G32" s="3">
        <f>VLOOKUP(A32,'10.kolo prezentácia'!$A$2:$G$107,5,FALSE)</f>
        <v>1967</v>
      </c>
      <c r="H32" s="73" t="str">
        <f>VLOOKUP(A32,'10.kolo prezentácia'!$A$2:$G$107,7,FALSE)</f>
        <v>Muži C</v>
      </c>
      <c r="I32" s="27" t="str">
        <f>VLOOKUP(Tabuľka5[[#This Row],[štartovné číslo]],'10.kolo stopky'!A:C,3,FALSE)</f>
        <v>00:32:04,72</v>
      </c>
      <c r="J32" s="27">
        <f>I32/$Y$3</f>
        <v>3.3249032614704253E-3</v>
      </c>
      <c r="K32" s="27">
        <f>I32-$Z$3</f>
        <v>2.227685185185185E-2</v>
      </c>
      <c r="L32" s="28"/>
      <c r="M32" s="17"/>
      <c r="N32" s="17"/>
      <c r="O32" s="17"/>
      <c r="P32" s="17"/>
      <c r="Q32" s="17"/>
      <c r="R32" s="17"/>
      <c r="S32" s="17"/>
      <c r="T32" s="17"/>
      <c r="U32" s="17"/>
      <c r="V32" s="75">
        <f>SUM(L32:U32)</f>
        <v>0</v>
      </c>
    </row>
    <row r="33" spans="1:22" x14ac:dyDescent="0.25">
      <c r="A33" s="78">
        <v>46</v>
      </c>
      <c r="B33" s="79">
        <v>30</v>
      </c>
      <c r="C33" s="79">
        <v>1</v>
      </c>
      <c r="D33" s="8" t="str">
        <f>VLOOKUP(A33,'10.kolo prezentácia'!$A$2:$G$107,2,FALSE)</f>
        <v>Monika</v>
      </c>
      <c r="E33" s="8" t="str">
        <f>VLOOKUP(A33,'10.kolo prezentácia'!$A$2:$G$107,3,FALSE)</f>
        <v>Domovcová</v>
      </c>
      <c r="F33" s="8" t="str">
        <f>VLOOKUP(A33,'10.kolo prezentácia'!$A$2:$G$107,4,FALSE)</f>
        <v>Bánovce nad Bebravou</v>
      </c>
      <c r="G33" s="80">
        <f>VLOOKUP(A33,'10.kolo prezentácia'!$A$2:$G$107,5,FALSE)</f>
        <v>1972</v>
      </c>
      <c r="H33" s="81" t="str">
        <f>VLOOKUP(A33,'10.kolo prezentácia'!$A$2:$G$107,7,FALSE)</f>
        <v>Ženy B</v>
      </c>
      <c r="I33" s="82" t="str">
        <f>VLOOKUP(Tabuľka5[[#This Row],[štartovné číslo]],'10.kolo stopky'!A:C,3,FALSE)</f>
        <v>00:32:47,08</v>
      </c>
      <c r="J33" s="82">
        <f>I33/$Y$3</f>
        <v>3.3980790491984518E-3</v>
      </c>
      <c r="K33" s="82">
        <f>I33-$Z$3</f>
        <v>2.2767129629629627E-2</v>
      </c>
      <c r="L33" s="28"/>
      <c r="M33" s="3"/>
      <c r="N33" s="3"/>
      <c r="O33" s="3"/>
      <c r="P33" s="3"/>
      <c r="Q33" s="3"/>
      <c r="R33" s="3"/>
      <c r="S33" s="3"/>
      <c r="T33" s="3"/>
      <c r="U33" s="3"/>
      <c r="V33" s="75">
        <f>SUM(L33:U33)</f>
        <v>0</v>
      </c>
    </row>
    <row r="34" spans="1:22" x14ac:dyDescent="0.25">
      <c r="A34" s="3">
        <v>25</v>
      </c>
      <c r="B34" s="28">
        <v>31</v>
      </c>
      <c r="C34" s="28">
        <v>3</v>
      </c>
      <c r="D34" s="6" t="str">
        <f>VLOOKUP(A34,'10.kolo prezentácia'!$A$2:$G$107,2,FALSE)</f>
        <v>Barbora</v>
      </c>
      <c r="E34" s="6" t="str">
        <f>VLOOKUP(A34,'10.kolo prezentácia'!$A$2:$G$107,3,FALSE)</f>
        <v>Kluvánková</v>
      </c>
      <c r="F34" s="6" t="str">
        <f>VLOOKUP(A34,'10.kolo prezentácia'!$A$2:$G$107,4,FALSE)</f>
        <v>Brezolupy</v>
      </c>
      <c r="G34" s="3">
        <f>VLOOKUP(A34,'10.kolo prezentácia'!$A$2:$G$107,5,FALSE)</f>
        <v>1994</v>
      </c>
      <c r="H34" s="73" t="str">
        <f>VLOOKUP(A34,'10.kolo prezentácia'!$A$2:$G$107,7,FALSE)</f>
        <v>Ženy A</v>
      </c>
      <c r="I34" s="27" t="str">
        <f>VLOOKUP(Tabuľka5[[#This Row],[štartovné číslo]],'10.kolo stopky'!A:C,3,FALSE)</f>
        <v>00:33:11,31</v>
      </c>
      <c r="J34" s="27">
        <f>I34/$Y$3</f>
        <v>3.4399357379767824E-3</v>
      </c>
      <c r="K34" s="27">
        <f>I34-$Z$3</f>
        <v>2.3047569444444443E-2</v>
      </c>
      <c r="L34" s="28"/>
      <c r="M34" s="3"/>
      <c r="N34" s="3"/>
      <c r="O34" s="3"/>
      <c r="P34" s="3"/>
      <c r="Q34" s="3"/>
      <c r="R34" s="3"/>
      <c r="S34" s="3"/>
      <c r="T34" s="3"/>
      <c r="U34" s="3"/>
      <c r="V34" s="75">
        <f>SUM(L34:U34)</f>
        <v>0</v>
      </c>
    </row>
    <row r="35" spans="1:22" x14ac:dyDescent="0.25">
      <c r="A35" s="74">
        <v>19</v>
      </c>
      <c r="B35" s="28">
        <v>32</v>
      </c>
      <c r="C35" s="28">
        <v>6</v>
      </c>
      <c r="D35" s="6" t="str">
        <f>VLOOKUP(A35,'10.kolo prezentácia'!$A$2:$G$107,2,FALSE)</f>
        <v>Peter</v>
      </c>
      <c r="E35" s="6" t="str">
        <f>VLOOKUP(A35,'10.kolo prezentácia'!$A$2:$G$107,3,FALSE)</f>
        <v>Sýkora</v>
      </c>
      <c r="F35" s="6" t="str">
        <f>VLOOKUP(A35,'10.kolo prezentácia'!$A$2:$G$107,4,FALSE)</f>
        <v>Bánovce nad Bebravou</v>
      </c>
      <c r="G35" s="3">
        <f>VLOOKUP(A35,'10.kolo prezentácia'!$A$2:$G$107,5,FALSE)</f>
        <v>1977</v>
      </c>
      <c r="H35" s="73" t="str">
        <f>VLOOKUP(A35,'10.kolo prezentácia'!$A$2:$G$107,7,FALSE)</f>
        <v>Muži B</v>
      </c>
      <c r="I35" s="27" t="str">
        <f>VLOOKUP(Tabuľka5[[#This Row],[štartovné číslo]],'10.kolo stopky'!A:C,3,FALSE)</f>
        <v>00:33:12,63</v>
      </c>
      <c r="J35" s="27">
        <f>I35/$Y$3</f>
        <v>3.4422160033167498E-3</v>
      </c>
      <c r="K35" s="27">
        <f>I35-$Z$3</f>
        <v>2.3062847222222224E-2</v>
      </c>
      <c r="L35" s="28"/>
      <c r="M35" s="3"/>
      <c r="N35" s="3"/>
      <c r="O35" s="3"/>
      <c r="P35" s="3"/>
      <c r="Q35" s="3"/>
      <c r="R35" s="3"/>
      <c r="S35" s="3"/>
      <c r="T35" s="3"/>
      <c r="U35" s="3"/>
      <c r="V35" s="75">
        <f>SUM(L35:U35)</f>
        <v>0</v>
      </c>
    </row>
    <row r="36" spans="1:22" x14ac:dyDescent="0.25">
      <c r="A36" s="74">
        <v>28</v>
      </c>
      <c r="B36" s="28">
        <v>33</v>
      </c>
      <c r="C36" s="28">
        <v>1</v>
      </c>
      <c r="D36" s="6" t="str">
        <f>VLOOKUP(A36,'10.kolo prezentácia'!$A$2:$G$107,2,FALSE)</f>
        <v>Miroslav</v>
      </c>
      <c r="E36" s="6" t="str">
        <f>VLOOKUP(A36,'10.kolo prezentácia'!$A$2:$G$107,3,FALSE)</f>
        <v>Podlucký</v>
      </c>
      <c r="F36" s="6" t="str">
        <f>VLOOKUP(A36,'10.kolo prezentácia'!$A$2:$G$107,4,FALSE)</f>
        <v>via LS Bánovce nad Bebravou</v>
      </c>
      <c r="G36" s="3">
        <f>VLOOKUP(A36,'10.kolo prezentácia'!$A$2:$G$107,5,FALSE)</f>
        <v>1999</v>
      </c>
      <c r="H36" s="73" t="str">
        <f>VLOOKUP(A36,'10.kolo prezentácia'!$A$2:$G$107,7,FALSE)</f>
        <v>HOBBY</v>
      </c>
      <c r="I36" s="27" t="str">
        <f>VLOOKUP(Tabuľka5[[#This Row],[štartovné číslo]],'10.kolo stopky'!A:C,3,FALSE)</f>
        <v>00:33:13,49</v>
      </c>
      <c r="J36" s="27">
        <f>I36/$Y$3</f>
        <v>3.4437016307352127E-3</v>
      </c>
      <c r="K36" s="27">
        <f>I36-$Z$3</f>
        <v>2.3072800925925927E-2</v>
      </c>
      <c r="L36" s="28"/>
      <c r="M36" s="3"/>
      <c r="N36" s="3"/>
      <c r="O36" s="3"/>
      <c r="P36" s="3"/>
      <c r="Q36" s="3"/>
      <c r="R36" s="3"/>
      <c r="S36" s="3"/>
      <c r="T36" s="3"/>
      <c r="U36" s="3"/>
      <c r="V36" s="75">
        <f>SUM(L36:U36)</f>
        <v>0</v>
      </c>
    </row>
    <row r="37" spans="1:22" x14ac:dyDescent="0.25">
      <c r="A37" s="74">
        <v>21</v>
      </c>
      <c r="B37" s="28">
        <v>34</v>
      </c>
      <c r="C37" s="28">
        <v>3</v>
      </c>
      <c r="D37" s="6" t="str">
        <f>VLOOKUP(A37,'10.kolo prezentácia'!$A$2:$G$107,2,FALSE)</f>
        <v>Marián</v>
      </c>
      <c r="E37" s="6" t="str">
        <f>VLOOKUP(A37,'10.kolo prezentácia'!$A$2:$G$107,3,FALSE)</f>
        <v>Giertl</v>
      </c>
      <c r="F37" s="6" t="str">
        <f>VLOOKUP(A37,'10.kolo prezentácia'!$A$2:$G$107,4,FALSE)</f>
        <v>Bánovce nad Bebravou</v>
      </c>
      <c r="G37" s="3">
        <f>VLOOKUP(A37,'10.kolo prezentácia'!$A$2:$G$107,5,FALSE)</f>
        <v>1950</v>
      </c>
      <c r="H37" s="73" t="str">
        <f>VLOOKUP(A37,'10.kolo prezentácia'!$A$2:$G$107,7,FALSE)</f>
        <v>Muži E</v>
      </c>
      <c r="I37" s="27" t="str">
        <f>VLOOKUP(Tabuľka5[[#This Row],[štartovné číslo]],'10.kolo stopky'!A:C,3,FALSE)</f>
        <v>00:33:34,17</v>
      </c>
      <c r="J37" s="27">
        <f>I37/$Y$3</f>
        <v>3.479425787728026E-3</v>
      </c>
      <c r="K37" s="27">
        <f>I37-$Z$3</f>
        <v>2.3312152777777775E-2</v>
      </c>
      <c r="L37" s="28"/>
      <c r="M37" s="3"/>
      <c r="N37" s="3"/>
      <c r="O37" s="3"/>
      <c r="P37" s="3"/>
      <c r="Q37" s="3"/>
      <c r="R37" s="3"/>
      <c r="S37" s="3"/>
      <c r="T37" s="3"/>
      <c r="U37" s="3"/>
      <c r="V37" s="75">
        <f>SUM(L37:U37)</f>
        <v>0</v>
      </c>
    </row>
    <row r="38" spans="1:22" x14ac:dyDescent="0.25">
      <c r="A38" s="74">
        <v>39</v>
      </c>
      <c r="B38" s="28">
        <v>35</v>
      </c>
      <c r="C38" s="28">
        <v>4</v>
      </c>
      <c r="D38" s="6" t="str">
        <f>VLOOKUP(A38,'10.kolo prezentácia'!$A$2:$G$107,2,FALSE)</f>
        <v>Ján</v>
      </c>
      <c r="E38" s="6" t="str">
        <f>VLOOKUP(A38,'10.kolo prezentácia'!$A$2:$G$107,3,FALSE)</f>
        <v>Hudec</v>
      </c>
      <c r="F38" s="6" t="str">
        <f>VLOOKUP(A38,'10.kolo prezentácia'!$A$2:$G$107,4,FALSE)</f>
        <v>Trenčín</v>
      </c>
      <c r="G38" s="3">
        <f>VLOOKUP(A38,'10.kolo prezentácia'!$A$2:$G$107,5,FALSE)</f>
        <v>1948</v>
      </c>
      <c r="H38" s="73" t="str">
        <f>VLOOKUP(A38,'10.kolo prezentácia'!$A$2:$G$107,7,FALSE)</f>
        <v>Muži E</v>
      </c>
      <c r="I38" s="27" t="str">
        <f>VLOOKUP(Tabuľka5[[#This Row],[štartovné číslo]],'10.kolo stopky'!A:C,3,FALSE)</f>
        <v>00:33:46,67</v>
      </c>
      <c r="J38" s="27">
        <f>I38/$Y$3</f>
        <v>3.5010192095080157E-3</v>
      </c>
      <c r="K38" s="27">
        <f>I38-$Z$3</f>
        <v>2.3456828703703705E-2</v>
      </c>
      <c r="L38" s="28"/>
      <c r="M38" s="3"/>
      <c r="N38" s="3"/>
      <c r="O38" s="3"/>
      <c r="P38" s="3"/>
      <c r="Q38" s="3"/>
      <c r="R38" s="3"/>
      <c r="S38" s="3"/>
      <c r="T38" s="3"/>
      <c r="U38" s="3"/>
      <c r="V38" s="75">
        <f>SUM(L38:U38)</f>
        <v>0</v>
      </c>
    </row>
    <row r="39" spans="1:22" x14ac:dyDescent="0.25">
      <c r="A39" s="74">
        <v>1</v>
      </c>
      <c r="B39" s="28">
        <v>36</v>
      </c>
      <c r="C39" s="28">
        <v>4</v>
      </c>
      <c r="D39" s="6" t="str">
        <f>VLOOKUP(A39,'10.kolo prezentácia'!$A$2:$G$107,2,FALSE)</f>
        <v>Nina</v>
      </c>
      <c r="E39" s="6" t="str">
        <f>VLOOKUP(A39,'10.kolo prezentácia'!$A$2:$G$107,3,FALSE)</f>
        <v>Vavrová</v>
      </c>
      <c r="F39" s="6" t="str">
        <f>VLOOKUP(A39,'10.kolo prezentácia'!$A$2:$G$107,4,FALSE)</f>
        <v>Bánovce nad Bebravou</v>
      </c>
      <c r="G39" s="3">
        <f>VLOOKUP(A39,'10.kolo prezentácia'!$A$2:$G$107,5,FALSE)</f>
        <v>1989</v>
      </c>
      <c r="H39" s="73" t="str">
        <f>VLOOKUP(A39,'10.kolo prezentácia'!$A$2:$G$107,7,FALSE)</f>
        <v>Ženy A</v>
      </c>
      <c r="I39" s="27" t="str">
        <f>VLOOKUP(Tabuľka5[[#This Row],[štartovné číslo]],'10.kolo stopky'!A:C,3,FALSE)</f>
        <v>00:34:02,76</v>
      </c>
      <c r="J39" s="27">
        <f>I39/$Y$3</f>
        <v>3.5288142620232173E-3</v>
      </c>
      <c r="K39" s="27">
        <f>I39-$Z$3</f>
        <v>2.3643055555555556E-2</v>
      </c>
      <c r="L39" s="28"/>
      <c r="M39" s="3"/>
      <c r="N39" s="3"/>
      <c r="O39" s="3"/>
      <c r="P39" s="3"/>
      <c r="Q39" s="3"/>
      <c r="R39" s="3"/>
      <c r="S39" s="3"/>
      <c r="T39" s="3"/>
      <c r="U39" s="3"/>
      <c r="V39" s="75">
        <f>SUM(L39:U39)</f>
        <v>0</v>
      </c>
    </row>
    <row r="40" spans="1:22" x14ac:dyDescent="0.25">
      <c r="A40" s="74">
        <v>42</v>
      </c>
      <c r="B40" s="28">
        <v>37</v>
      </c>
      <c r="C40" s="28">
        <v>5</v>
      </c>
      <c r="D40" s="6" t="str">
        <f>VLOOKUP(A40,'10.kolo prezentácia'!$A$2:$G$107,2,FALSE)</f>
        <v>Dušan</v>
      </c>
      <c r="E40" s="6" t="str">
        <f>VLOOKUP(A40,'10.kolo prezentácia'!$A$2:$G$107,3,FALSE)</f>
        <v>Porubský</v>
      </c>
      <c r="F40" s="6" t="str">
        <f>VLOOKUP(A40,'10.kolo prezentácia'!$A$2:$G$107,4,FALSE)</f>
        <v>Jogging klub Dubnica nad Váhom</v>
      </c>
      <c r="G40" s="3">
        <f>VLOOKUP(A40,'10.kolo prezentácia'!$A$2:$G$107,5,FALSE)</f>
        <v>1953</v>
      </c>
      <c r="H40" s="73" t="str">
        <f>VLOOKUP(A40,'10.kolo prezentácia'!$A$2:$G$107,7,FALSE)</f>
        <v>Muži E</v>
      </c>
      <c r="I40" s="27" t="str">
        <f>VLOOKUP(Tabuľka5[[#This Row],[štartovné číslo]],'10.kolo stopky'!A:C,3,FALSE)</f>
        <v>00:34:22,56</v>
      </c>
      <c r="J40" s="27">
        <f>I40/$Y$3</f>
        <v>3.5630182421227197E-3</v>
      </c>
      <c r="K40" s="27">
        <f>I40-$Z$3</f>
        <v>2.3872222222222222E-2</v>
      </c>
      <c r="L40" s="28"/>
      <c r="M40" s="3"/>
      <c r="N40" s="3"/>
      <c r="O40" s="3"/>
      <c r="P40" s="3"/>
      <c r="Q40" s="3"/>
      <c r="R40" s="3"/>
      <c r="S40" s="3"/>
      <c r="T40" s="3"/>
      <c r="U40" s="3"/>
      <c r="V40" s="75">
        <f>SUM(L40:U40)</f>
        <v>0</v>
      </c>
    </row>
    <row r="41" spans="1:22" x14ac:dyDescent="0.25">
      <c r="A41" s="74">
        <v>10</v>
      </c>
      <c r="B41" s="28">
        <v>38</v>
      </c>
      <c r="C41" s="28">
        <v>6</v>
      </c>
      <c r="D41" s="6" t="str">
        <f>VLOOKUP(A41,'10.kolo prezentácia'!$A$2:$G$107,2,FALSE)</f>
        <v>Rudolf</v>
      </c>
      <c r="E41" s="6" t="str">
        <f>VLOOKUP(A41,'10.kolo prezentácia'!$A$2:$G$107,3,FALSE)</f>
        <v>Sopko</v>
      </c>
      <c r="F41" s="6" t="str">
        <f>VLOOKUP(A41,'10.kolo prezentácia'!$A$2:$G$107,4,FALSE)</f>
        <v>Trenčín</v>
      </c>
      <c r="G41" s="3">
        <f>VLOOKUP(A41,'10.kolo prezentácia'!$A$2:$G$107,5,FALSE)</f>
        <v>1943</v>
      </c>
      <c r="H41" s="73" t="str">
        <f>VLOOKUP(A41,'10.kolo prezentácia'!$A$2:$G$107,7,FALSE)</f>
        <v>Muži E</v>
      </c>
      <c r="I41" s="27" t="str">
        <f>VLOOKUP(Tabuľka5[[#This Row],[štartovné číslo]],'10.kolo stopky'!A:C,3,FALSE)</f>
        <v>00:34:36,28</v>
      </c>
      <c r="J41" s="27">
        <f>I41/$Y$3</f>
        <v>3.5867191818684352E-3</v>
      </c>
      <c r="K41" s="27">
        <f>I41-$Z$3</f>
        <v>2.4031018518518518E-2</v>
      </c>
      <c r="L41" s="28"/>
      <c r="M41" s="3"/>
      <c r="N41" s="3"/>
      <c r="O41" s="3"/>
      <c r="P41" s="3"/>
      <c r="Q41" s="3"/>
      <c r="R41" s="3"/>
      <c r="S41" s="3"/>
      <c r="T41" s="3"/>
      <c r="U41" s="3"/>
      <c r="V41" s="75">
        <f>SUM(L41:U41)</f>
        <v>0</v>
      </c>
    </row>
    <row r="42" spans="1:22" x14ac:dyDescent="0.25">
      <c r="A42" s="74">
        <v>15</v>
      </c>
      <c r="B42" s="28">
        <v>39</v>
      </c>
      <c r="C42" s="28">
        <v>2</v>
      </c>
      <c r="D42" s="6" t="str">
        <f>VLOOKUP(A42,'10.kolo prezentácia'!$A$2:$G$107,2,FALSE)</f>
        <v>Emília</v>
      </c>
      <c r="E42" s="6" t="str">
        <f>VLOOKUP(A42,'10.kolo prezentácia'!$A$2:$G$107,3,FALSE)</f>
        <v>Pšeneková</v>
      </c>
      <c r="F42" s="6" t="str">
        <f>VLOOKUP(A42,'10.kolo prezentácia'!$A$2:$G$107,4,FALSE)</f>
        <v>Dubnica nad Váhom</v>
      </c>
      <c r="G42" s="3">
        <f>VLOOKUP(A42,'10.kolo prezentácia'!$A$2:$G$107,5,FALSE)</f>
        <v>1965</v>
      </c>
      <c r="H42" s="73" t="str">
        <f>VLOOKUP(A42,'10.kolo prezentácia'!$A$2:$G$107,7,FALSE)</f>
        <v>Ženy B</v>
      </c>
      <c r="I42" s="27" t="str">
        <f>VLOOKUP(Tabuľka5[[#This Row],[štartovné číslo]],'10.kolo stopky'!A:C,3,FALSE)</f>
        <v>00:35:19,15</v>
      </c>
      <c r="J42" s="27">
        <f>I42/$Y$3</f>
        <v>3.6607759812050857E-3</v>
      </c>
      <c r="K42" s="27">
        <f>I42-$Z$3</f>
        <v>2.4527199074074076E-2</v>
      </c>
      <c r="L42" s="28"/>
      <c r="M42" s="3"/>
      <c r="N42" s="3"/>
      <c r="O42" s="3"/>
      <c r="P42" s="3"/>
      <c r="Q42" s="3"/>
      <c r="R42" s="3"/>
      <c r="S42" s="3"/>
      <c r="T42" s="3"/>
      <c r="U42" s="3"/>
      <c r="V42" s="75">
        <f>SUM(L42:U42)</f>
        <v>0</v>
      </c>
    </row>
    <row r="43" spans="1:22" x14ac:dyDescent="0.25">
      <c r="A43" s="74">
        <v>3</v>
      </c>
      <c r="B43" s="28">
        <v>40</v>
      </c>
      <c r="C43" s="28">
        <v>11</v>
      </c>
      <c r="D43" s="6" t="str">
        <f>VLOOKUP(A43,'10.kolo prezentácia'!$A$2:$G$107,2,FALSE)</f>
        <v>Juraj</v>
      </c>
      <c r="E43" s="6" t="str">
        <f>VLOOKUP(A43,'10.kolo prezentácia'!$A$2:$G$107,3,FALSE)</f>
        <v>Bitarovský</v>
      </c>
      <c r="F43" s="6" t="str">
        <f>VLOOKUP(A43,'10.kolo prezentácia'!$A$2:$G$107,4,FALSE)</f>
        <v>ATLANTICA SportAction Bánovce nad Bebravou</v>
      </c>
      <c r="G43" s="3">
        <f>VLOOKUP(A43,'10.kolo prezentácia'!$A$2:$G$107,5,FALSE)</f>
        <v>1973</v>
      </c>
      <c r="H43" s="73" t="str">
        <f>VLOOKUP(A43,'10.kolo prezentácia'!$A$2:$G$107,7,FALSE)</f>
        <v>Muži C</v>
      </c>
      <c r="I43" s="27" t="str">
        <f>VLOOKUP(Tabuľka5[[#This Row],[štartovné číslo]],'10.kolo stopky'!A:C,3,FALSE)</f>
        <v>00:35:19,69</v>
      </c>
      <c r="J43" s="27">
        <f>I43/$Y$3</f>
        <v>3.6617088170259812E-3</v>
      </c>
      <c r="K43" s="27">
        <f>I43-$Z$3</f>
        <v>2.4533449074074076E-2</v>
      </c>
      <c r="L43" s="28"/>
      <c r="M43" s="17"/>
      <c r="N43" s="17"/>
      <c r="O43" s="17"/>
      <c r="P43" s="17"/>
      <c r="Q43" s="17"/>
      <c r="R43" s="17"/>
      <c r="S43" s="17"/>
      <c r="T43" s="17"/>
      <c r="U43" s="17"/>
      <c r="V43" s="75">
        <f>SUM(L43:U43)</f>
        <v>0</v>
      </c>
    </row>
    <row r="44" spans="1:22" x14ac:dyDescent="0.25">
      <c r="A44" s="78">
        <v>26</v>
      </c>
      <c r="B44" s="79">
        <v>41</v>
      </c>
      <c r="C44" s="79">
        <v>5</v>
      </c>
      <c r="D44" s="8" t="str">
        <f>VLOOKUP(A44,'10.kolo prezentácia'!$A$2:$G$107,2,FALSE)</f>
        <v>Mária</v>
      </c>
      <c r="E44" s="8" t="str">
        <f>VLOOKUP(A44,'10.kolo prezentácia'!$A$2:$G$107,3,FALSE)</f>
        <v>Hanková</v>
      </c>
      <c r="F44" s="8" t="str">
        <f>VLOOKUP(A44,'10.kolo prezentácia'!$A$2:$G$107,4,FALSE)</f>
        <v>Bánovce nad Bebravou</v>
      </c>
      <c r="G44" s="80">
        <f>VLOOKUP(A44,'10.kolo prezentácia'!$A$2:$G$107,5,FALSE)</f>
        <v>1983</v>
      </c>
      <c r="H44" s="81" t="str">
        <f>VLOOKUP(A44,'10.kolo prezentácia'!$A$2:$G$107,7,FALSE)</f>
        <v>Ženy A</v>
      </c>
      <c r="I44" s="82" t="str">
        <f>VLOOKUP(Tabuľka5[[#This Row],[štartovné číslo]],'10.kolo stopky'!A:C,3,FALSE)</f>
        <v>00:35:31,79</v>
      </c>
      <c r="J44" s="82">
        <f>I44/$Y$3</f>
        <v>3.6826112493090111E-3</v>
      </c>
      <c r="K44" s="82">
        <f>I44-$Z$3</f>
        <v>2.4673495370370373E-2</v>
      </c>
      <c r="L44" s="28"/>
      <c r="M44" s="3"/>
      <c r="N44" s="3"/>
      <c r="O44" s="3"/>
      <c r="P44" s="3"/>
      <c r="Q44" s="3"/>
      <c r="R44" s="3"/>
      <c r="S44" s="3"/>
      <c r="T44" s="3"/>
      <c r="U44" s="3"/>
      <c r="V44" s="75"/>
    </row>
    <row r="45" spans="1:22" x14ac:dyDescent="0.25">
      <c r="A45" s="3">
        <v>13</v>
      </c>
      <c r="B45" s="28">
        <v>42</v>
      </c>
      <c r="C45" s="28">
        <v>3</v>
      </c>
      <c r="D45" s="6" t="str">
        <f>VLOOKUP(A45,'10.kolo prezentácia'!$A$2:$G$107,2,FALSE)</f>
        <v>Milada</v>
      </c>
      <c r="E45" s="6" t="str">
        <f>VLOOKUP(A45,'10.kolo prezentácia'!$A$2:$G$107,3,FALSE)</f>
        <v>Doskočilová</v>
      </c>
      <c r="F45" s="6" t="str">
        <f>VLOOKUP(A45,'10.kolo prezentácia'!$A$2:$G$107,4,FALSE)</f>
        <v>Trenčín</v>
      </c>
      <c r="G45" s="3">
        <f>VLOOKUP(A45,'10.kolo prezentácia'!$A$2:$G$107,5,FALSE)</f>
        <v>1968</v>
      </c>
      <c r="H45" s="73" t="str">
        <f>VLOOKUP(A45,'10.kolo prezentácia'!$A$2:$G$107,7,FALSE)</f>
        <v>Ženy B</v>
      </c>
      <c r="I45" s="27" t="str">
        <f>VLOOKUP(Tabuľka5[[#This Row],[štartovné číslo]],'10.kolo stopky'!A:C,3,FALSE)</f>
        <v>00:35:56,77</v>
      </c>
      <c r="J45" s="27">
        <f>I45/$Y$3</f>
        <v>3.7257635433941409E-3</v>
      </c>
      <c r="K45" s="27">
        <f>I45-$Z$3</f>
        <v>2.4962615740740744E-2</v>
      </c>
      <c r="L45" s="79"/>
      <c r="M45" s="80"/>
      <c r="N45" s="80"/>
      <c r="O45" s="80"/>
      <c r="P45" s="80"/>
      <c r="Q45" s="80"/>
      <c r="R45" s="80"/>
      <c r="S45" s="80"/>
      <c r="T45" s="80"/>
      <c r="U45" s="80"/>
      <c r="V45" s="83">
        <f>SUM(L45:U45)</f>
        <v>0</v>
      </c>
    </row>
    <row r="46" spans="1:22" x14ac:dyDescent="0.25">
      <c r="A46" s="78">
        <v>7</v>
      </c>
      <c r="B46" s="79">
        <v>43</v>
      </c>
      <c r="C46" s="79">
        <v>4</v>
      </c>
      <c r="D46" s="8" t="str">
        <f>VLOOKUP(A46,'10.kolo prezentácia'!$A$2:$G$107,2,FALSE)</f>
        <v>Jana</v>
      </c>
      <c r="E46" s="8" t="str">
        <f>VLOOKUP(A46,'10.kolo prezentácia'!$A$2:$G$107,3,FALSE)</f>
        <v>Masariková</v>
      </c>
      <c r="F46" s="8" t="str">
        <f>VLOOKUP(A46,'10.kolo prezentácia'!$A$2:$G$107,4,FALSE)</f>
        <v>Štvorlístok Trenčín</v>
      </c>
      <c r="G46" s="80">
        <f>VLOOKUP(A46,'10.kolo prezentácia'!$A$2:$G$107,5,FALSE)</f>
        <v>1968</v>
      </c>
      <c r="H46" s="81" t="str">
        <f>VLOOKUP(A46,'10.kolo prezentácia'!$A$2:$G$107,7,FALSE)</f>
        <v>Ženy B</v>
      </c>
      <c r="I46" s="82" t="str">
        <f>VLOOKUP(Tabuľka5[[#This Row],[štartovné číslo]],'10.kolo stopky'!A:C,3,FALSE)</f>
        <v>00:40:40,71</v>
      </c>
      <c r="J46" s="82">
        <f>I46/$Y$3</f>
        <v>4.2162624378109456E-3</v>
      </c>
      <c r="K46" s="82">
        <f>I46-$Z$3</f>
        <v>2.8248958333333334E-2</v>
      </c>
      <c r="L46" s="79"/>
      <c r="M46" s="98"/>
      <c r="N46" s="98"/>
      <c r="O46" s="98"/>
      <c r="P46" s="98"/>
      <c r="Q46" s="98"/>
      <c r="R46" s="98"/>
      <c r="S46" s="98"/>
      <c r="T46" s="80"/>
      <c r="U46" s="80"/>
      <c r="V46" s="83">
        <f>SUM(L46:U46)</f>
        <v>0</v>
      </c>
    </row>
    <row r="47" spans="1:22" x14ac:dyDescent="0.25">
      <c r="A47" s="78">
        <v>16</v>
      </c>
      <c r="B47" s="79">
        <v>44</v>
      </c>
      <c r="C47" s="79">
        <v>2</v>
      </c>
      <c r="D47" s="8" t="str">
        <f>VLOOKUP(A47,'10.kolo prezentácia'!$A$2:$G$107,2,FALSE)</f>
        <v>Oliver</v>
      </c>
      <c r="E47" s="8" t="str">
        <f>VLOOKUP(A47,'10.kolo prezentácia'!$A$2:$G$107,3,FALSE)</f>
        <v>Košč</v>
      </c>
      <c r="F47" s="8" t="str">
        <f>VLOOKUP(A47,'10.kolo prezentácia'!$A$2:$G$107,4,FALSE)</f>
        <v>BIN Bánovce nad Bebravou</v>
      </c>
      <c r="G47" s="80">
        <f>VLOOKUP(A47,'10.kolo prezentácia'!$A$2:$G$107,5,FALSE)</f>
        <v>2003</v>
      </c>
      <c r="H47" s="81" t="str">
        <f>VLOOKUP(A47,'10.kolo prezentácia'!$A$2:$G$107,7,FALSE)</f>
        <v>HOBBY</v>
      </c>
      <c r="I47" s="82" t="str">
        <f>VLOOKUP(Tabuľka5[[#This Row],[štartovné číslo]],'10.kolo stopky'!A:C,3,FALSE)</f>
        <v>00:44:45,52</v>
      </c>
      <c r="J47" s="82">
        <f>I47/$Y$3</f>
        <v>4.6391652846876725E-3</v>
      </c>
      <c r="K47" s="82">
        <f>I47-$Z$3</f>
        <v>3.1082407407407409E-2</v>
      </c>
      <c r="L47" s="79"/>
      <c r="M47" s="80"/>
      <c r="N47" s="80"/>
      <c r="O47" s="80"/>
      <c r="P47" s="80"/>
      <c r="Q47" s="80"/>
      <c r="R47" s="80"/>
      <c r="S47" s="80"/>
      <c r="T47" s="80"/>
      <c r="U47" s="80"/>
      <c r="V47" s="83">
        <f>SUM(L47:U47)</f>
        <v>0</v>
      </c>
    </row>
    <row r="48" spans="1:22" x14ac:dyDescent="0.25">
      <c r="A48" s="78">
        <v>17</v>
      </c>
      <c r="B48" s="79">
        <v>45</v>
      </c>
      <c r="C48" s="79">
        <v>7</v>
      </c>
      <c r="D48" s="8" t="str">
        <f>VLOOKUP(A48,'10.kolo prezentácia'!$A$2:$G$107,2,FALSE)</f>
        <v>Miroslav</v>
      </c>
      <c r="E48" s="8" t="str">
        <f>VLOOKUP(A48,'10.kolo prezentácia'!$A$2:$G$107,3,FALSE)</f>
        <v>Košč</v>
      </c>
      <c r="F48" s="8" t="str">
        <f>VLOOKUP(A48,'10.kolo prezentácia'!$A$2:$G$107,4,FALSE)</f>
        <v>BIN Bánovce nad Bebravou</v>
      </c>
      <c r="G48" s="80">
        <f>VLOOKUP(A48,'10.kolo prezentácia'!$A$2:$G$107,5,FALSE)</f>
        <v>1974</v>
      </c>
      <c r="H48" s="81" t="str">
        <f>VLOOKUP(A48,'10.kolo prezentácia'!$A$2:$G$107,7,FALSE)</f>
        <v>Muži B</v>
      </c>
      <c r="I48" s="82" t="str">
        <f>VLOOKUP(Tabuľka5[[#This Row],[štartovné číslo]],'10.kolo stopky'!A:C,3,FALSE)</f>
        <v>00:45:12,74</v>
      </c>
      <c r="J48" s="82">
        <f>I48/$Y$3</f>
        <v>4.6861871199557767E-3</v>
      </c>
      <c r="K48" s="82">
        <f>I48-$Z$3</f>
        <v>3.1397453703703705E-2</v>
      </c>
      <c r="L48" s="79"/>
      <c r="M48" s="80"/>
      <c r="N48" s="80"/>
      <c r="O48" s="80"/>
      <c r="P48" s="80"/>
      <c r="Q48" s="80"/>
      <c r="R48" s="80"/>
      <c r="S48" s="80"/>
      <c r="T48" s="80"/>
      <c r="U48" s="80"/>
      <c r="V48" s="83">
        <f>SUM(L48:U48)</f>
        <v>0</v>
      </c>
    </row>
    <row r="49" spans="1:22" x14ac:dyDescent="0.25">
      <c r="A49" s="78">
        <v>35</v>
      </c>
      <c r="B49" s="79">
        <v>46</v>
      </c>
      <c r="C49" s="79">
        <v>8</v>
      </c>
      <c r="D49" s="8" t="str">
        <f>VLOOKUP(A49,'10.kolo prezentácia'!$A$2:$G$107,2,FALSE)</f>
        <v>Jozef</v>
      </c>
      <c r="E49" s="8" t="str">
        <f>VLOOKUP(A49,'10.kolo prezentácia'!$A$2:$G$107,3,FALSE)</f>
        <v>Bauer</v>
      </c>
      <c r="F49" s="8" t="str">
        <f>VLOOKUP(A49,'10.kolo prezentácia'!$A$2:$G$107,4,FALSE)</f>
        <v>Ostratice</v>
      </c>
      <c r="G49" s="80">
        <f>VLOOKUP(A49,'10.kolo prezentácia'!$A$2:$G$107,5,FALSE)</f>
        <v>1983</v>
      </c>
      <c r="H49" s="81" t="str">
        <f>VLOOKUP(A49,'10.kolo prezentácia'!$A$2:$G$107,7,FALSE)</f>
        <v>Muži B</v>
      </c>
      <c r="I49" s="82" t="str">
        <f>VLOOKUP(Tabuľka5[[#This Row],[štartovné číslo]],'10.kolo stopky'!A:C,3,FALSE)</f>
        <v>01:00:00,00</v>
      </c>
      <c r="J49" s="82">
        <f>I49/$Y$3</f>
        <v>6.2189054726368154E-3</v>
      </c>
      <c r="K49" s="82">
        <f>I49-$Z$3</f>
        <v>4.1666666666666664E-2</v>
      </c>
      <c r="L49" s="79"/>
      <c r="M49" s="80"/>
      <c r="N49" s="80"/>
      <c r="O49" s="80"/>
      <c r="P49" s="80"/>
      <c r="Q49" s="80"/>
      <c r="R49" s="80"/>
      <c r="S49" s="80"/>
      <c r="T49" s="80"/>
      <c r="U49" s="80"/>
      <c r="V49" s="83">
        <f>SUM(L49:U49)</f>
        <v>0</v>
      </c>
    </row>
    <row r="50" spans="1:22" x14ac:dyDescent="0.25">
      <c r="A50" s="78"/>
      <c r="B50" s="79"/>
      <c r="C50" s="79"/>
      <c r="D50" s="8" t="e">
        <f>VLOOKUP(A50,'10.kolo prezentácia'!$A$2:$G$107,2,FALSE)</f>
        <v>#N/A</v>
      </c>
      <c r="E50" s="8" t="e">
        <f>VLOOKUP(A50,'10.kolo prezentácia'!$A$2:$G$107,3,FALSE)</f>
        <v>#N/A</v>
      </c>
      <c r="F50" s="8" t="e">
        <f>VLOOKUP(A50,'10.kolo prezentácia'!$A$2:$G$107,4,FALSE)</f>
        <v>#N/A</v>
      </c>
      <c r="G50" s="80" t="e">
        <f>VLOOKUP(A50,'10.kolo prezentácia'!$A$2:$G$107,5,FALSE)</f>
        <v>#N/A</v>
      </c>
      <c r="H50" s="81" t="e">
        <f>VLOOKUP(A50,'10.kolo prezentácia'!$A$2:$G$107,7,FALSE)</f>
        <v>#N/A</v>
      </c>
      <c r="I50" s="82" t="e">
        <f>VLOOKUP(Tabuľka5[[#This Row],[štartovné číslo]],'10.kolo stopky'!A:C,3,FALSE)</f>
        <v>#VALUE!</v>
      </c>
      <c r="J50" s="82" t="e">
        <f>I50/$Y$3</f>
        <v>#VALUE!</v>
      </c>
      <c r="K50" s="82" t="e">
        <f>I50-$Z$3</f>
        <v>#VALUE!</v>
      </c>
      <c r="L50" s="79"/>
      <c r="M50" s="80"/>
      <c r="N50" s="80"/>
      <c r="O50" s="80"/>
      <c r="P50" s="80"/>
      <c r="Q50" s="80"/>
      <c r="R50" s="80"/>
      <c r="S50" s="80"/>
      <c r="T50" s="80"/>
      <c r="U50" s="80"/>
      <c r="V50" s="83">
        <f>SUM(L50:U50)</f>
        <v>0</v>
      </c>
    </row>
    <row r="51" spans="1:22" x14ac:dyDescent="0.25">
      <c r="A51" s="78"/>
      <c r="B51" s="79"/>
      <c r="C51" s="79"/>
      <c r="D51" s="8" t="e">
        <f>VLOOKUP(A51,'10.kolo prezentácia'!$A$2:$G$107,2,FALSE)</f>
        <v>#N/A</v>
      </c>
      <c r="E51" s="8" t="e">
        <f>VLOOKUP(A51,'10.kolo prezentácia'!$A$2:$G$107,3,FALSE)</f>
        <v>#N/A</v>
      </c>
      <c r="F51" s="8" t="e">
        <f>VLOOKUP(A51,'10.kolo prezentácia'!$A$2:$G$107,4,FALSE)</f>
        <v>#N/A</v>
      </c>
      <c r="G51" s="80" t="e">
        <f>VLOOKUP(A51,'10.kolo prezentácia'!$A$2:$G$107,5,FALSE)</f>
        <v>#N/A</v>
      </c>
      <c r="H51" s="81" t="e">
        <f>VLOOKUP(A51,'10.kolo prezentácia'!$A$2:$G$107,7,FALSE)</f>
        <v>#N/A</v>
      </c>
      <c r="I51" s="82" t="e">
        <f>VLOOKUP(Tabuľka5[[#This Row],[štartovné číslo]],'10.kolo stopky'!A:C,3,FALSE)</f>
        <v>#VALUE!</v>
      </c>
      <c r="J51" s="82" t="e">
        <f>I51/$Y$3</f>
        <v>#VALUE!</v>
      </c>
      <c r="K51" s="82" t="e">
        <f>I51-$Z$3</f>
        <v>#VALUE!</v>
      </c>
      <c r="L51" s="79"/>
      <c r="M51" s="80"/>
      <c r="N51" s="80"/>
      <c r="O51" s="80"/>
      <c r="P51" s="80"/>
      <c r="Q51" s="80"/>
      <c r="R51" s="80"/>
      <c r="S51" s="80"/>
      <c r="T51" s="80"/>
      <c r="U51" s="80"/>
      <c r="V51" s="83">
        <f>SUM(L51:U51)</f>
        <v>0</v>
      </c>
    </row>
    <row r="52" spans="1:22" x14ac:dyDescent="0.25">
      <c r="A52" s="78"/>
      <c r="B52" s="79"/>
      <c r="C52" s="79"/>
      <c r="D52" s="8" t="e">
        <f>VLOOKUP(A52,'10.kolo prezentácia'!$A$2:$G$107,2,FALSE)</f>
        <v>#N/A</v>
      </c>
      <c r="E52" s="8" t="e">
        <f>VLOOKUP(A52,'10.kolo prezentácia'!$A$2:$G$107,3,FALSE)</f>
        <v>#N/A</v>
      </c>
      <c r="F52" s="8" t="e">
        <f>VLOOKUP(A52,'10.kolo prezentácia'!$A$2:$G$107,4,FALSE)</f>
        <v>#N/A</v>
      </c>
      <c r="G52" s="80" t="e">
        <f>VLOOKUP(A52,'10.kolo prezentácia'!$A$2:$G$107,5,FALSE)</f>
        <v>#N/A</v>
      </c>
      <c r="H52" s="81" t="e">
        <f>VLOOKUP(A52,'10.kolo prezentácia'!$A$2:$G$107,7,FALSE)</f>
        <v>#N/A</v>
      </c>
      <c r="I52" s="82" t="e">
        <f>VLOOKUP(Tabuľka5[[#This Row],[štartovné číslo]],'10.kolo stopky'!A:C,3,FALSE)</f>
        <v>#VALUE!</v>
      </c>
      <c r="J52" s="82" t="e">
        <f>I52/$Y$3</f>
        <v>#VALUE!</v>
      </c>
      <c r="K52" s="82" t="e">
        <f>I52-$Z$3</f>
        <v>#VALUE!</v>
      </c>
      <c r="L52" s="79"/>
      <c r="M52" s="80"/>
      <c r="N52" s="80"/>
      <c r="O52" s="80"/>
      <c r="P52" s="80"/>
      <c r="Q52" s="80"/>
      <c r="R52" s="80"/>
      <c r="S52" s="80"/>
      <c r="T52" s="80"/>
      <c r="U52" s="80"/>
      <c r="V52" s="83">
        <f>SUM(L52:U52)</f>
        <v>0</v>
      </c>
    </row>
    <row r="53" spans="1:22" x14ac:dyDescent="0.25">
      <c r="A53" s="78"/>
      <c r="B53" s="79"/>
      <c r="C53" s="79"/>
      <c r="D53" s="8" t="e">
        <f>VLOOKUP(A53,'10.kolo prezentácia'!$A$2:$G$107,2,FALSE)</f>
        <v>#N/A</v>
      </c>
      <c r="E53" s="8" t="e">
        <f>VLOOKUP(A53,'10.kolo prezentácia'!$A$2:$G$107,3,FALSE)</f>
        <v>#N/A</v>
      </c>
      <c r="F53" s="8" t="e">
        <f>VLOOKUP(A53,'10.kolo prezentácia'!$A$2:$G$107,4,FALSE)</f>
        <v>#N/A</v>
      </c>
      <c r="G53" s="80" t="e">
        <f>VLOOKUP(A53,'10.kolo prezentácia'!$A$2:$G$107,5,FALSE)</f>
        <v>#N/A</v>
      </c>
      <c r="H53" s="81" t="e">
        <f>VLOOKUP(A53,'10.kolo prezentácia'!$A$2:$G$107,7,FALSE)</f>
        <v>#N/A</v>
      </c>
      <c r="I53" s="82" t="e">
        <f>VLOOKUP(Tabuľka5[[#This Row],[štartovné číslo]],'10.kolo stopky'!A:C,3,FALSE)</f>
        <v>#VALUE!</v>
      </c>
      <c r="J53" s="82" t="e">
        <f>I53/$Y$3</f>
        <v>#VALUE!</v>
      </c>
      <c r="K53" s="82" t="e">
        <f>I53-$Z$3</f>
        <v>#VALUE!</v>
      </c>
      <c r="L53" s="79"/>
      <c r="M53" s="80"/>
      <c r="N53" s="80"/>
      <c r="O53" s="80"/>
      <c r="P53" s="80"/>
      <c r="Q53" s="80"/>
      <c r="R53" s="80"/>
      <c r="S53" s="80"/>
      <c r="T53" s="80"/>
      <c r="U53" s="80"/>
      <c r="V53" s="83">
        <f>SUM(L53:U53)</f>
        <v>0</v>
      </c>
    </row>
  </sheetData>
  <mergeCells count="1">
    <mergeCell ref="A1:V1"/>
  </mergeCells>
  <pageMargins left="0.11811023622047245" right="0.11811023622047245" top="0.39370078740157483" bottom="0.39370078740157483" header="0.31496062992125984" footer="0.31496062992125984"/>
  <pageSetup paperSize="9" scale="6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1" zoomScale="80" zoomScaleNormal="80" workbookViewId="0">
      <selection activeCell="C38" sqref="C38"/>
    </sheetView>
  </sheetViews>
  <sheetFormatPr defaultRowHeight="15" x14ac:dyDescent="0.25"/>
  <cols>
    <col min="1" max="1" width="20.28515625" style="26" bestFit="1" customWidth="1"/>
    <col min="2" max="2" width="16.5703125" style="14" bestFit="1" customWidth="1"/>
    <col min="3" max="3" width="13.42578125" style="31" bestFit="1" customWidth="1"/>
    <col min="6" max="6" width="53.85546875" bestFit="1" customWidth="1"/>
    <col min="7" max="7" width="9.140625" customWidth="1"/>
    <col min="8" max="8" width="16.5703125" bestFit="1" customWidth="1"/>
    <col min="9" max="9" width="30.28515625" style="1" bestFit="1" customWidth="1"/>
    <col min="10" max="10" width="19.140625" bestFit="1" customWidth="1"/>
    <col min="11" max="11" width="19.28515625" bestFit="1" customWidth="1"/>
  </cols>
  <sheetData>
    <row r="1" spans="1:11" s="22" customFormat="1" ht="42" x14ac:dyDescent="0.25">
      <c r="A1" s="21" t="s">
        <v>0</v>
      </c>
      <c r="B1" s="21" t="s">
        <v>50</v>
      </c>
      <c r="C1" s="30" t="s">
        <v>14</v>
      </c>
      <c r="F1" s="23" t="s">
        <v>147</v>
      </c>
      <c r="G1" s="23"/>
      <c r="H1" s="84" t="s">
        <v>342</v>
      </c>
      <c r="I1" s="84" t="s">
        <v>349</v>
      </c>
      <c r="J1" s="84" t="s">
        <v>347</v>
      </c>
      <c r="K1" s="84" t="s">
        <v>348</v>
      </c>
    </row>
    <row r="2" spans="1:11" x14ac:dyDescent="0.25">
      <c r="A2" s="1">
        <f t="shared" ref="A2:A33" si="0">K2</f>
        <v>23</v>
      </c>
      <c r="B2" s="72">
        <f>VALUE(REPLACE(H2,1,5,""))</f>
        <v>1</v>
      </c>
      <c r="C2" t="str">
        <f>REPLACE(J2,FIND(".",J2),1,",")</f>
        <v>00:23:44,28</v>
      </c>
      <c r="H2" t="s">
        <v>244</v>
      </c>
      <c r="I2" t="s">
        <v>475</v>
      </c>
      <c r="J2" t="s">
        <v>475</v>
      </c>
      <c r="K2">
        <v>23</v>
      </c>
    </row>
    <row r="3" spans="1:11" x14ac:dyDescent="0.25">
      <c r="A3" s="1">
        <f t="shared" si="0"/>
        <v>11</v>
      </c>
      <c r="B3" s="72">
        <f t="shared" ref="B3:B66" si="1">VALUE(REPLACE(H3,1,5,""))</f>
        <v>2</v>
      </c>
      <c r="C3" t="str">
        <f t="shared" ref="C3:C66" si="2">REPLACE(J3,FIND(".",J3),1,",")</f>
        <v>00:24:32,23</v>
      </c>
      <c r="H3" t="s">
        <v>243</v>
      </c>
      <c r="I3" t="s">
        <v>473</v>
      </c>
      <c r="J3" t="s">
        <v>474</v>
      </c>
      <c r="K3">
        <v>11</v>
      </c>
    </row>
    <row r="4" spans="1:11" x14ac:dyDescent="0.25">
      <c r="A4" s="1">
        <f t="shared" si="0"/>
        <v>29</v>
      </c>
      <c r="B4" s="72">
        <f t="shared" si="1"/>
        <v>3</v>
      </c>
      <c r="C4" t="str">
        <f t="shared" si="2"/>
        <v>00:24:50,72</v>
      </c>
      <c r="H4" t="s">
        <v>242</v>
      </c>
      <c r="I4" t="s">
        <v>471</v>
      </c>
      <c r="J4" t="s">
        <v>472</v>
      </c>
      <c r="K4">
        <v>29</v>
      </c>
    </row>
    <row r="5" spans="1:11" x14ac:dyDescent="0.25">
      <c r="A5" s="1">
        <f t="shared" si="0"/>
        <v>5</v>
      </c>
      <c r="B5" s="72">
        <f t="shared" si="1"/>
        <v>4</v>
      </c>
      <c r="C5" t="str">
        <f t="shared" si="2"/>
        <v>00:25:27,79</v>
      </c>
      <c r="H5" t="s">
        <v>241</v>
      </c>
      <c r="I5" t="s">
        <v>469</v>
      </c>
      <c r="J5" t="s">
        <v>470</v>
      </c>
      <c r="K5">
        <v>5</v>
      </c>
    </row>
    <row r="6" spans="1:11" x14ac:dyDescent="0.25">
      <c r="A6" s="1">
        <f t="shared" si="0"/>
        <v>30</v>
      </c>
      <c r="B6" s="72">
        <f t="shared" si="1"/>
        <v>5</v>
      </c>
      <c r="C6" t="str">
        <f t="shared" si="2"/>
        <v>00:25:39,84</v>
      </c>
      <c r="H6" t="s">
        <v>240</v>
      </c>
      <c r="I6" t="s">
        <v>467</v>
      </c>
      <c r="J6" t="s">
        <v>468</v>
      </c>
      <c r="K6">
        <v>30</v>
      </c>
    </row>
    <row r="7" spans="1:11" x14ac:dyDescent="0.25">
      <c r="A7" s="1">
        <f t="shared" si="0"/>
        <v>38</v>
      </c>
      <c r="B7" s="72">
        <f t="shared" si="1"/>
        <v>6</v>
      </c>
      <c r="C7" t="str">
        <f t="shared" si="2"/>
        <v>00:25:42,95</v>
      </c>
      <c r="H7" t="s">
        <v>239</v>
      </c>
      <c r="I7" t="s">
        <v>465</v>
      </c>
      <c r="J7" t="s">
        <v>466</v>
      </c>
      <c r="K7">
        <v>38</v>
      </c>
    </row>
    <row r="8" spans="1:11" x14ac:dyDescent="0.25">
      <c r="A8" s="1">
        <f t="shared" si="0"/>
        <v>33</v>
      </c>
      <c r="B8" s="72">
        <f t="shared" si="1"/>
        <v>7</v>
      </c>
      <c r="C8" t="str">
        <f t="shared" si="2"/>
        <v>00:26:11,26</v>
      </c>
      <c r="H8" t="s">
        <v>238</v>
      </c>
      <c r="I8" t="s">
        <v>463</v>
      </c>
      <c r="J8" t="s">
        <v>464</v>
      </c>
      <c r="K8">
        <v>33</v>
      </c>
    </row>
    <row r="9" spans="1:11" x14ac:dyDescent="0.25">
      <c r="A9" s="1">
        <f t="shared" si="0"/>
        <v>27</v>
      </c>
      <c r="B9" s="72">
        <f t="shared" si="1"/>
        <v>8</v>
      </c>
      <c r="C9" t="str">
        <f t="shared" si="2"/>
        <v>00:26:20,09</v>
      </c>
      <c r="H9" t="s">
        <v>237</v>
      </c>
      <c r="I9" t="s">
        <v>461</v>
      </c>
      <c r="J9" t="s">
        <v>462</v>
      </c>
      <c r="K9">
        <v>27</v>
      </c>
    </row>
    <row r="10" spans="1:11" x14ac:dyDescent="0.25">
      <c r="A10" s="1">
        <f t="shared" si="0"/>
        <v>41</v>
      </c>
      <c r="B10" s="72">
        <f t="shared" si="1"/>
        <v>9</v>
      </c>
      <c r="C10" t="str">
        <f t="shared" si="2"/>
        <v>00:26:25,31</v>
      </c>
      <c r="H10" t="s">
        <v>236</v>
      </c>
      <c r="I10" t="s">
        <v>459</v>
      </c>
      <c r="J10" t="s">
        <v>460</v>
      </c>
      <c r="K10">
        <v>41</v>
      </c>
    </row>
    <row r="11" spans="1:11" x14ac:dyDescent="0.25">
      <c r="A11" s="1">
        <f t="shared" si="0"/>
        <v>14</v>
      </c>
      <c r="B11" s="72">
        <f t="shared" si="1"/>
        <v>10</v>
      </c>
      <c r="C11" t="str">
        <f t="shared" si="2"/>
        <v>00:27:03,67</v>
      </c>
      <c r="H11" t="s">
        <v>207</v>
      </c>
      <c r="I11" t="s">
        <v>457</v>
      </c>
      <c r="J11" t="s">
        <v>458</v>
      </c>
      <c r="K11">
        <v>14</v>
      </c>
    </row>
    <row r="12" spans="1:11" x14ac:dyDescent="0.25">
      <c r="A12" s="1">
        <f t="shared" si="0"/>
        <v>36</v>
      </c>
      <c r="B12" s="72">
        <f t="shared" si="1"/>
        <v>11</v>
      </c>
      <c r="C12" t="str">
        <f t="shared" si="2"/>
        <v>00:27:10,73</v>
      </c>
      <c r="H12" t="s">
        <v>206</v>
      </c>
      <c r="I12" t="s">
        <v>455</v>
      </c>
      <c r="J12" t="s">
        <v>456</v>
      </c>
      <c r="K12">
        <v>36</v>
      </c>
    </row>
    <row r="13" spans="1:11" x14ac:dyDescent="0.25">
      <c r="A13" s="1">
        <f t="shared" si="0"/>
        <v>18</v>
      </c>
      <c r="B13" s="72">
        <f t="shared" si="1"/>
        <v>12</v>
      </c>
      <c r="C13" t="str">
        <f t="shared" si="2"/>
        <v>00:27:16,27</v>
      </c>
      <c r="H13" t="s">
        <v>205</v>
      </c>
      <c r="I13" t="s">
        <v>453</v>
      </c>
      <c r="J13" t="s">
        <v>454</v>
      </c>
      <c r="K13">
        <v>18</v>
      </c>
    </row>
    <row r="14" spans="1:11" x14ac:dyDescent="0.25">
      <c r="A14" s="1">
        <f t="shared" si="0"/>
        <v>12</v>
      </c>
      <c r="B14" s="72">
        <f t="shared" si="1"/>
        <v>13</v>
      </c>
      <c r="C14" t="str">
        <f t="shared" si="2"/>
        <v>00:27:43,87</v>
      </c>
      <c r="H14" t="s">
        <v>204</v>
      </c>
      <c r="I14" t="s">
        <v>451</v>
      </c>
      <c r="J14" t="s">
        <v>452</v>
      </c>
      <c r="K14">
        <v>12</v>
      </c>
    </row>
    <row r="15" spans="1:11" x14ac:dyDescent="0.25">
      <c r="A15" s="1">
        <f t="shared" si="0"/>
        <v>45</v>
      </c>
      <c r="B15" s="72">
        <f t="shared" si="1"/>
        <v>14</v>
      </c>
      <c r="C15" t="str">
        <f t="shared" si="2"/>
        <v>00:28:11,18</v>
      </c>
      <c r="H15" t="s">
        <v>203</v>
      </c>
      <c r="I15" t="s">
        <v>449</v>
      </c>
      <c r="J15" t="s">
        <v>450</v>
      </c>
      <c r="K15">
        <v>45</v>
      </c>
    </row>
    <row r="16" spans="1:11" x14ac:dyDescent="0.25">
      <c r="A16" s="1">
        <f t="shared" si="0"/>
        <v>32</v>
      </c>
      <c r="B16" s="72">
        <f t="shared" si="1"/>
        <v>15</v>
      </c>
      <c r="C16" t="str">
        <f t="shared" si="2"/>
        <v>00:28:40,73</v>
      </c>
      <c r="H16" t="s">
        <v>202</v>
      </c>
      <c r="I16" t="s">
        <v>447</v>
      </c>
      <c r="J16" t="s">
        <v>448</v>
      </c>
      <c r="K16">
        <v>32</v>
      </c>
    </row>
    <row r="17" spans="1:11" x14ac:dyDescent="0.25">
      <c r="A17" s="1">
        <f t="shared" si="0"/>
        <v>44</v>
      </c>
      <c r="B17" s="72">
        <f t="shared" si="1"/>
        <v>16</v>
      </c>
      <c r="C17" t="str">
        <f t="shared" si="2"/>
        <v>00:28:41,12</v>
      </c>
      <c r="H17" t="s">
        <v>201</v>
      </c>
      <c r="I17" t="s">
        <v>445</v>
      </c>
      <c r="J17" t="s">
        <v>446</v>
      </c>
      <c r="K17">
        <v>44</v>
      </c>
    </row>
    <row r="18" spans="1:11" x14ac:dyDescent="0.25">
      <c r="A18" s="1">
        <f t="shared" si="0"/>
        <v>6</v>
      </c>
      <c r="B18" s="72">
        <f t="shared" si="1"/>
        <v>17</v>
      </c>
      <c r="C18" t="str">
        <f t="shared" si="2"/>
        <v>00:28:45,37</v>
      </c>
      <c r="H18" t="s">
        <v>200</v>
      </c>
      <c r="I18" t="s">
        <v>443</v>
      </c>
      <c r="J18" t="s">
        <v>444</v>
      </c>
      <c r="K18">
        <v>6</v>
      </c>
    </row>
    <row r="19" spans="1:11" x14ac:dyDescent="0.25">
      <c r="A19" s="1">
        <f t="shared" si="0"/>
        <v>40</v>
      </c>
      <c r="B19" s="72">
        <f t="shared" si="1"/>
        <v>18</v>
      </c>
      <c r="C19" t="str">
        <f t="shared" si="2"/>
        <v>00:29:01,64</v>
      </c>
      <c r="H19" t="s">
        <v>199</v>
      </c>
      <c r="I19" t="s">
        <v>441</v>
      </c>
      <c r="J19" t="s">
        <v>442</v>
      </c>
      <c r="K19">
        <v>40</v>
      </c>
    </row>
    <row r="20" spans="1:11" x14ac:dyDescent="0.25">
      <c r="A20" s="1">
        <f t="shared" si="0"/>
        <v>37</v>
      </c>
      <c r="B20" s="72">
        <f t="shared" si="1"/>
        <v>19</v>
      </c>
      <c r="C20" t="str">
        <f t="shared" si="2"/>
        <v>00:29:08,21</v>
      </c>
      <c r="H20" t="s">
        <v>198</v>
      </c>
      <c r="I20" t="s">
        <v>439</v>
      </c>
      <c r="J20" t="s">
        <v>440</v>
      </c>
      <c r="K20">
        <v>37</v>
      </c>
    </row>
    <row r="21" spans="1:11" x14ac:dyDescent="0.25">
      <c r="A21" s="1">
        <f t="shared" si="0"/>
        <v>20</v>
      </c>
      <c r="B21" s="72">
        <f t="shared" si="1"/>
        <v>20</v>
      </c>
      <c r="C21" t="str">
        <f t="shared" si="2"/>
        <v>00:29:25,65</v>
      </c>
      <c r="H21" t="s">
        <v>197</v>
      </c>
      <c r="I21" t="s">
        <v>437</v>
      </c>
      <c r="J21" t="s">
        <v>438</v>
      </c>
      <c r="K21">
        <v>20</v>
      </c>
    </row>
    <row r="22" spans="1:11" x14ac:dyDescent="0.25">
      <c r="A22" s="1">
        <f t="shared" si="0"/>
        <v>2</v>
      </c>
      <c r="B22" s="72">
        <f t="shared" si="1"/>
        <v>21</v>
      </c>
      <c r="C22" t="str">
        <f t="shared" si="2"/>
        <v>00:29:54,77</v>
      </c>
      <c r="H22" t="s">
        <v>196</v>
      </c>
      <c r="I22" t="s">
        <v>435</v>
      </c>
      <c r="J22" t="s">
        <v>436</v>
      </c>
      <c r="K22">
        <v>2</v>
      </c>
    </row>
    <row r="23" spans="1:11" x14ac:dyDescent="0.25">
      <c r="A23" s="1">
        <f t="shared" si="0"/>
        <v>24</v>
      </c>
      <c r="B23" s="72">
        <f t="shared" si="1"/>
        <v>22</v>
      </c>
      <c r="C23" t="str">
        <f t="shared" si="2"/>
        <v>00:30:04,78</v>
      </c>
      <c r="H23" t="s">
        <v>195</v>
      </c>
      <c r="I23" t="s">
        <v>433</v>
      </c>
      <c r="J23" t="s">
        <v>434</v>
      </c>
      <c r="K23">
        <v>24</v>
      </c>
    </row>
    <row r="24" spans="1:11" x14ac:dyDescent="0.25">
      <c r="A24" s="1">
        <f t="shared" si="0"/>
        <v>31</v>
      </c>
      <c r="B24" s="72">
        <f t="shared" si="1"/>
        <v>23</v>
      </c>
      <c r="C24" t="str">
        <f t="shared" si="2"/>
        <v>00:30:08,92</v>
      </c>
      <c r="H24" t="s">
        <v>194</v>
      </c>
      <c r="I24" t="s">
        <v>431</v>
      </c>
      <c r="J24" t="s">
        <v>432</v>
      </c>
      <c r="K24">
        <v>31</v>
      </c>
    </row>
    <row r="25" spans="1:11" x14ac:dyDescent="0.25">
      <c r="A25" s="1">
        <f t="shared" si="0"/>
        <v>43</v>
      </c>
      <c r="B25" s="72">
        <f t="shared" si="1"/>
        <v>24</v>
      </c>
      <c r="C25" t="str">
        <f t="shared" si="2"/>
        <v>00:30:17,88</v>
      </c>
      <c r="H25" t="s">
        <v>193</v>
      </c>
      <c r="I25" t="s">
        <v>429</v>
      </c>
      <c r="J25" t="s">
        <v>430</v>
      </c>
      <c r="K25">
        <v>43</v>
      </c>
    </row>
    <row r="26" spans="1:11" x14ac:dyDescent="0.25">
      <c r="A26" s="1">
        <f t="shared" si="0"/>
        <v>9</v>
      </c>
      <c r="B26" s="72">
        <f t="shared" si="1"/>
        <v>25</v>
      </c>
      <c r="C26" t="str">
        <f t="shared" si="2"/>
        <v>00:30:28,46</v>
      </c>
      <c r="H26" t="s">
        <v>192</v>
      </c>
      <c r="I26" t="s">
        <v>427</v>
      </c>
      <c r="J26" t="s">
        <v>428</v>
      </c>
      <c r="K26">
        <v>9</v>
      </c>
    </row>
    <row r="27" spans="1:11" x14ac:dyDescent="0.25">
      <c r="A27" s="1">
        <f t="shared" si="0"/>
        <v>22</v>
      </c>
      <c r="B27" s="72">
        <f t="shared" si="1"/>
        <v>26</v>
      </c>
      <c r="C27" t="str">
        <f t="shared" si="2"/>
        <v>00:31:04,75</v>
      </c>
      <c r="H27" t="s">
        <v>191</v>
      </c>
      <c r="I27" t="s">
        <v>425</v>
      </c>
      <c r="J27" t="s">
        <v>426</v>
      </c>
      <c r="K27">
        <v>22</v>
      </c>
    </row>
    <row r="28" spans="1:11" x14ac:dyDescent="0.25">
      <c r="A28" s="1">
        <f t="shared" si="0"/>
        <v>34</v>
      </c>
      <c r="B28" s="72">
        <f t="shared" si="1"/>
        <v>27</v>
      </c>
      <c r="C28" t="str">
        <f t="shared" si="2"/>
        <v>00:31:17,14</v>
      </c>
      <c r="H28" t="s">
        <v>190</v>
      </c>
      <c r="I28" t="s">
        <v>423</v>
      </c>
      <c r="J28" t="s">
        <v>424</v>
      </c>
      <c r="K28">
        <v>34</v>
      </c>
    </row>
    <row r="29" spans="1:11" x14ac:dyDescent="0.25">
      <c r="A29" s="1">
        <f t="shared" si="0"/>
        <v>4</v>
      </c>
      <c r="B29" s="72">
        <f t="shared" si="1"/>
        <v>28</v>
      </c>
      <c r="C29" t="str">
        <f t="shared" si="2"/>
        <v>00:32:00,29</v>
      </c>
      <c r="H29" t="s">
        <v>189</v>
      </c>
      <c r="I29" t="s">
        <v>421</v>
      </c>
      <c r="J29" t="s">
        <v>422</v>
      </c>
      <c r="K29">
        <v>4</v>
      </c>
    </row>
    <row r="30" spans="1:11" x14ac:dyDescent="0.25">
      <c r="A30" s="1">
        <f t="shared" si="0"/>
        <v>8</v>
      </c>
      <c r="B30" s="72">
        <f t="shared" si="1"/>
        <v>29</v>
      </c>
      <c r="C30" t="str">
        <f t="shared" si="2"/>
        <v>00:32:04,72</v>
      </c>
      <c r="H30" t="s">
        <v>188</v>
      </c>
      <c r="I30" t="s">
        <v>419</v>
      </c>
      <c r="J30" t="s">
        <v>420</v>
      </c>
      <c r="K30">
        <v>8</v>
      </c>
    </row>
    <row r="31" spans="1:11" x14ac:dyDescent="0.25">
      <c r="A31" s="1">
        <f t="shared" si="0"/>
        <v>46</v>
      </c>
      <c r="B31" s="72">
        <f t="shared" si="1"/>
        <v>30</v>
      </c>
      <c r="C31" t="str">
        <f t="shared" si="2"/>
        <v>00:32:47,08</v>
      </c>
      <c r="H31" t="s">
        <v>187</v>
      </c>
      <c r="I31" t="s">
        <v>417</v>
      </c>
      <c r="J31" t="s">
        <v>418</v>
      </c>
      <c r="K31">
        <v>46</v>
      </c>
    </row>
    <row r="32" spans="1:11" x14ac:dyDescent="0.25">
      <c r="A32" s="1">
        <f t="shared" si="0"/>
        <v>25</v>
      </c>
      <c r="B32" s="72">
        <f t="shared" si="1"/>
        <v>31</v>
      </c>
      <c r="C32" t="str">
        <f t="shared" si="2"/>
        <v>00:33:11,31</v>
      </c>
      <c r="H32" t="s">
        <v>186</v>
      </c>
      <c r="I32" t="s">
        <v>415</v>
      </c>
      <c r="J32" t="s">
        <v>416</v>
      </c>
      <c r="K32">
        <v>25</v>
      </c>
    </row>
    <row r="33" spans="1:11" x14ac:dyDescent="0.25">
      <c r="A33" s="1">
        <f t="shared" si="0"/>
        <v>19</v>
      </c>
      <c r="B33" s="72">
        <f t="shared" si="1"/>
        <v>32</v>
      </c>
      <c r="C33" t="str">
        <f t="shared" si="2"/>
        <v>00:33:12,63</v>
      </c>
      <c r="H33" t="s">
        <v>185</v>
      </c>
      <c r="I33" t="s">
        <v>413</v>
      </c>
      <c r="J33" t="s">
        <v>414</v>
      </c>
      <c r="K33">
        <v>19</v>
      </c>
    </row>
    <row r="34" spans="1:11" x14ac:dyDescent="0.25">
      <c r="A34" s="1">
        <f t="shared" ref="A34:A65" si="3">K34</f>
        <v>28</v>
      </c>
      <c r="B34" s="72">
        <f t="shared" si="1"/>
        <v>33</v>
      </c>
      <c r="C34" t="str">
        <f t="shared" si="2"/>
        <v>00:33:13,49</v>
      </c>
      <c r="H34" t="s">
        <v>184</v>
      </c>
      <c r="I34" t="s">
        <v>411</v>
      </c>
      <c r="J34" t="s">
        <v>412</v>
      </c>
      <c r="K34">
        <v>28</v>
      </c>
    </row>
    <row r="35" spans="1:11" x14ac:dyDescent="0.25">
      <c r="A35" s="1">
        <f t="shared" si="3"/>
        <v>21</v>
      </c>
      <c r="B35" s="72">
        <f t="shared" si="1"/>
        <v>34</v>
      </c>
      <c r="C35" t="str">
        <f t="shared" si="2"/>
        <v>00:33:34,17</v>
      </c>
      <c r="H35" t="s">
        <v>183</v>
      </c>
      <c r="I35" t="s">
        <v>409</v>
      </c>
      <c r="J35" t="s">
        <v>410</v>
      </c>
      <c r="K35">
        <v>21</v>
      </c>
    </row>
    <row r="36" spans="1:11" x14ac:dyDescent="0.25">
      <c r="A36" s="1">
        <f t="shared" si="3"/>
        <v>39</v>
      </c>
      <c r="B36" s="72">
        <f t="shared" si="1"/>
        <v>35</v>
      </c>
      <c r="C36" t="str">
        <f t="shared" si="2"/>
        <v>00:33:46,67</v>
      </c>
      <c r="H36" t="s">
        <v>182</v>
      </c>
      <c r="I36" t="s">
        <v>407</v>
      </c>
      <c r="J36" t="s">
        <v>408</v>
      </c>
      <c r="K36">
        <v>39</v>
      </c>
    </row>
    <row r="37" spans="1:11" x14ac:dyDescent="0.25">
      <c r="A37" s="1">
        <f t="shared" si="3"/>
        <v>1</v>
      </c>
      <c r="B37" s="72">
        <f t="shared" si="1"/>
        <v>36</v>
      </c>
      <c r="C37" t="str">
        <f t="shared" si="2"/>
        <v>00:34:02,76</v>
      </c>
      <c r="H37" t="s">
        <v>181</v>
      </c>
      <c r="I37" t="s">
        <v>405</v>
      </c>
      <c r="J37" t="s">
        <v>406</v>
      </c>
      <c r="K37">
        <v>1</v>
      </c>
    </row>
    <row r="38" spans="1:11" x14ac:dyDescent="0.25">
      <c r="A38" s="1">
        <f t="shared" si="3"/>
        <v>42</v>
      </c>
      <c r="B38" s="72">
        <f t="shared" si="1"/>
        <v>37</v>
      </c>
      <c r="C38" t="str">
        <f t="shared" si="2"/>
        <v>00:34:22,56</v>
      </c>
      <c r="H38" t="s">
        <v>180</v>
      </c>
      <c r="I38" t="s">
        <v>403</v>
      </c>
      <c r="J38" t="s">
        <v>404</v>
      </c>
      <c r="K38">
        <v>42</v>
      </c>
    </row>
    <row r="39" spans="1:11" x14ac:dyDescent="0.25">
      <c r="A39" s="1">
        <f t="shared" si="3"/>
        <v>10</v>
      </c>
      <c r="B39" s="72">
        <f t="shared" si="1"/>
        <v>38</v>
      </c>
      <c r="C39" t="str">
        <f t="shared" si="2"/>
        <v>00:34:36,28</v>
      </c>
      <c r="H39" t="s">
        <v>222</v>
      </c>
      <c r="I39" t="s">
        <v>401</v>
      </c>
      <c r="J39" t="s">
        <v>402</v>
      </c>
      <c r="K39">
        <v>10</v>
      </c>
    </row>
    <row r="40" spans="1:11" x14ac:dyDescent="0.25">
      <c r="A40" s="1">
        <f t="shared" si="3"/>
        <v>15</v>
      </c>
      <c r="B40" s="72">
        <f t="shared" si="1"/>
        <v>39</v>
      </c>
      <c r="C40" t="str">
        <f t="shared" si="2"/>
        <v>00:35:19,15</v>
      </c>
      <c r="H40" t="s">
        <v>221</v>
      </c>
      <c r="I40" t="s">
        <v>399</v>
      </c>
      <c r="J40" t="s">
        <v>400</v>
      </c>
      <c r="K40">
        <v>15</v>
      </c>
    </row>
    <row r="41" spans="1:11" x14ac:dyDescent="0.25">
      <c r="A41" s="1">
        <f t="shared" si="3"/>
        <v>3</v>
      </c>
      <c r="B41" s="72">
        <f t="shared" si="1"/>
        <v>40</v>
      </c>
      <c r="C41" t="str">
        <f t="shared" si="2"/>
        <v>00:35:19,69</v>
      </c>
      <c r="H41" t="s">
        <v>220</v>
      </c>
      <c r="I41" t="s">
        <v>397</v>
      </c>
      <c r="J41" t="s">
        <v>398</v>
      </c>
      <c r="K41">
        <v>3</v>
      </c>
    </row>
    <row r="42" spans="1:11" x14ac:dyDescent="0.25">
      <c r="A42" s="1">
        <f t="shared" si="3"/>
        <v>26</v>
      </c>
      <c r="B42" s="72">
        <f t="shared" si="1"/>
        <v>41</v>
      </c>
      <c r="C42" t="str">
        <f t="shared" si="2"/>
        <v>00:35:31,79</v>
      </c>
      <c r="H42" t="s">
        <v>219</v>
      </c>
      <c r="I42" t="s">
        <v>395</v>
      </c>
      <c r="J42" t="s">
        <v>396</v>
      </c>
      <c r="K42">
        <v>26</v>
      </c>
    </row>
    <row r="43" spans="1:11" x14ac:dyDescent="0.25">
      <c r="A43" s="1">
        <f t="shared" si="3"/>
        <v>13</v>
      </c>
      <c r="B43" s="72">
        <f t="shared" si="1"/>
        <v>42</v>
      </c>
      <c r="C43" t="str">
        <f t="shared" si="2"/>
        <v>00:35:56,77</v>
      </c>
      <c r="H43" t="s">
        <v>218</v>
      </c>
      <c r="I43" t="s">
        <v>393</v>
      </c>
      <c r="J43" t="s">
        <v>394</v>
      </c>
      <c r="K43">
        <v>13</v>
      </c>
    </row>
    <row r="44" spans="1:11" x14ac:dyDescent="0.25">
      <c r="A44" s="1">
        <f t="shared" si="3"/>
        <v>7</v>
      </c>
      <c r="B44" s="72">
        <f t="shared" si="1"/>
        <v>43</v>
      </c>
      <c r="C44" t="str">
        <f t="shared" si="2"/>
        <v>00:40:40,71</v>
      </c>
      <c r="H44" t="s">
        <v>372</v>
      </c>
      <c r="I44" t="s">
        <v>391</v>
      </c>
      <c r="J44" t="s">
        <v>392</v>
      </c>
      <c r="K44">
        <v>7</v>
      </c>
    </row>
    <row r="45" spans="1:11" x14ac:dyDescent="0.25">
      <c r="A45" s="1">
        <f t="shared" si="3"/>
        <v>16</v>
      </c>
      <c r="B45" s="72">
        <f t="shared" si="1"/>
        <v>44</v>
      </c>
      <c r="C45" t="str">
        <f t="shared" si="2"/>
        <v>00:44:45,52</v>
      </c>
      <c r="H45" t="s">
        <v>479</v>
      </c>
      <c r="I45" t="s">
        <v>480</v>
      </c>
      <c r="J45" t="s">
        <v>481</v>
      </c>
      <c r="K45">
        <v>16</v>
      </c>
    </row>
    <row r="46" spans="1:11" x14ac:dyDescent="0.25">
      <c r="A46" s="1">
        <f t="shared" si="3"/>
        <v>17</v>
      </c>
      <c r="B46" s="72">
        <f t="shared" si="1"/>
        <v>45</v>
      </c>
      <c r="C46" t="str">
        <f t="shared" si="2"/>
        <v>00:45:12,74</v>
      </c>
      <c r="H46" t="s">
        <v>476</v>
      </c>
      <c r="I46" t="s">
        <v>477</v>
      </c>
      <c r="J46" t="s">
        <v>478</v>
      </c>
      <c r="K46">
        <v>17</v>
      </c>
    </row>
    <row r="47" spans="1:11" x14ac:dyDescent="0.25">
      <c r="A47" s="1">
        <f t="shared" si="3"/>
        <v>35</v>
      </c>
      <c r="B47" s="72">
        <f t="shared" si="1"/>
        <v>46</v>
      </c>
      <c r="C47" t="str">
        <f t="shared" si="2"/>
        <v>01:00:00,00</v>
      </c>
      <c r="H47" t="s">
        <v>482</v>
      </c>
      <c r="I47" t="s">
        <v>477</v>
      </c>
      <c r="J47" t="s">
        <v>483</v>
      </c>
      <c r="K47">
        <v>35</v>
      </c>
    </row>
    <row r="48" spans="1:11" x14ac:dyDescent="0.25">
      <c r="A48" s="1">
        <f t="shared" si="3"/>
        <v>0</v>
      </c>
      <c r="B48" s="72" t="e">
        <f t="shared" si="1"/>
        <v>#VALUE!</v>
      </c>
      <c r="C48" t="e">
        <f t="shared" si="2"/>
        <v>#VALUE!</v>
      </c>
    </row>
    <row r="49" spans="1:8" x14ac:dyDescent="0.25">
      <c r="A49" s="1">
        <f t="shared" si="3"/>
        <v>0</v>
      </c>
      <c r="B49" s="72" t="e">
        <f t="shared" si="1"/>
        <v>#VALUE!</v>
      </c>
      <c r="C49" t="e">
        <f t="shared" si="2"/>
        <v>#VALUE!</v>
      </c>
      <c r="H49" s="32"/>
    </row>
    <row r="50" spans="1:8" x14ac:dyDescent="0.25">
      <c r="A50" s="1">
        <f t="shared" si="3"/>
        <v>0</v>
      </c>
      <c r="B50" s="72" t="e">
        <f t="shared" si="1"/>
        <v>#VALUE!</v>
      </c>
      <c r="C50" t="e">
        <f t="shared" si="2"/>
        <v>#VALUE!</v>
      </c>
    </row>
    <row r="51" spans="1:8" x14ac:dyDescent="0.25">
      <c r="A51" s="1">
        <f t="shared" si="3"/>
        <v>0</v>
      </c>
      <c r="B51" s="72" t="e">
        <f t="shared" si="1"/>
        <v>#VALUE!</v>
      </c>
      <c r="C51" t="e">
        <f t="shared" si="2"/>
        <v>#VALUE!</v>
      </c>
    </row>
    <row r="52" spans="1:8" x14ac:dyDescent="0.25">
      <c r="A52" s="1">
        <f t="shared" si="3"/>
        <v>0</v>
      </c>
      <c r="B52" s="72" t="e">
        <f t="shared" si="1"/>
        <v>#VALUE!</v>
      </c>
      <c r="C52" t="e">
        <f t="shared" si="2"/>
        <v>#VALUE!</v>
      </c>
    </row>
    <row r="53" spans="1:8" x14ac:dyDescent="0.25">
      <c r="A53" s="1">
        <f t="shared" si="3"/>
        <v>0</v>
      </c>
      <c r="B53" s="72" t="e">
        <f t="shared" si="1"/>
        <v>#VALUE!</v>
      </c>
      <c r="C53" t="e">
        <f t="shared" si="2"/>
        <v>#VALUE!</v>
      </c>
    </row>
    <row r="54" spans="1:8" x14ac:dyDescent="0.25">
      <c r="A54" s="1">
        <f t="shared" si="3"/>
        <v>0</v>
      </c>
      <c r="B54" s="72" t="e">
        <f t="shared" si="1"/>
        <v>#VALUE!</v>
      </c>
      <c r="C54" t="e">
        <f t="shared" si="2"/>
        <v>#VALUE!</v>
      </c>
    </row>
    <row r="55" spans="1:8" x14ac:dyDescent="0.25">
      <c r="A55" s="1">
        <f t="shared" si="3"/>
        <v>0</v>
      </c>
      <c r="B55" s="72" t="e">
        <f t="shared" si="1"/>
        <v>#VALUE!</v>
      </c>
      <c r="C55" t="e">
        <f t="shared" si="2"/>
        <v>#VALUE!</v>
      </c>
    </row>
    <row r="56" spans="1:8" x14ac:dyDescent="0.25">
      <c r="A56" s="1">
        <f t="shared" si="3"/>
        <v>0</v>
      </c>
      <c r="B56" s="72" t="e">
        <f t="shared" si="1"/>
        <v>#VALUE!</v>
      </c>
      <c r="C56" t="e">
        <f t="shared" si="2"/>
        <v>#VALUE!</v>
      </c>
    </row>
    <row r="57" spans="1:8" x14ac:dyDescent="0.25">
      <c r="A57" s="1">
        <f t="shared" si="3"/>
        <v>0</v>
      </c>
      <c r="B57" s="72" t="e">
        <f t="shared" si="1"/>
        <v>#VALUE!</v>
      </c>
      <c r="C57" t="e">
        <f t="shared" si="2"/>
        <v>#VALUE!</v>
      </c>
    </row>
    <row r="58" spans="1:8" x14ac:dyDescent="0.25">
      <c r="A58" s="1">
        <f t="shared" si="3"/>
        <v>0</v>
      </c>
      <c r="B58" s="72" t="e">
        <f t="shared" si="1"/>
        <v>#VALUE!</v>
      </c>
      <c r="C58" t="e">
        <f t="shared" si="2"/>
        <v>#VALUE!</v>
      </c>
    </row>
    <row r="59" spans="1:8" x14ac:dyDescent="0.25">
      <c r="A59" s="1">
        <f t="shared" si="3"/>
        <v>0</v>
      </c>
      <c r="B59" s="72" t="e">
        <f t="shared" si="1"/>
        <v>#VALUE!</v>
      </c>
      <c r="C59" t="e">
        <f t="shared" si="2"/>
        <v>#VALUE!</v>
      </c>
    </row>
    <row r="60" spans="1:8" x14ac:dyDescent="0.25">
      <c r="A60" s="1">
        <f t="shared" si="3"/>
        <v>0</v>
      </c>
      <c r="B60" s="72" t="e">
        <f t="shared" si="1"/>
        <v>#VALUE!</v>
      </c>
      <c r="C60" t="e">
        <f t="shared" si="2"/>
        <v>#VALUE!</v>
      </c>
    </row>
    <row r="61" spans="1:8" x14ac:dyDescent="0.25">
      <c r="A61" s="1">
        <f t="shared" si="3"/>
        <v>0</v>
      </c>
      <c r="B61" s="72" t="e">
        <f t="shared" si="1"/>
        <v>#VALUE!</v>
      </c>
      <c r="C61" t="e">
        <f t="shared" si="2"/>
        <v>#VALUE!</v>
      </c>
    </row>
    <row r="62" spans="1:8" x14ac:dyDescent="0.25">
      <c r="A62" s="1">
        <f t="shared" si="3"/>
        <v>0</v>
      </c>
      <c r="B62" s="72" t="e">
        <f t="shared" si="1"/>
        <v>#VALUE!</v>
      </c>
      <c r="C62" t="e">
        <f t="shared" si="2"/>
        <v>#VALUE!</v>
      </c>
    </row>
    <row r="63" spans="1:8" x14ac:dyDescent="0.25">
      <c r="A63" s="1">
        <f t="shared" si="3"/>
        <v>0</v>
      </c>
      <c r="B63" s="72" t="e">
        <f t="shared" si="1"/>
        <v>#VALUE!</v>
      </c>
      <c r="C63" t="e">
        <f t="shared" si="2"/>
        <v>#VALUE!</v>
      </c>
    </row>
    <row r="64" spans="1:8" x14ac:dyDescent="0.25">
      <c r="A64" s="1">
        <f t="shared" si="3"/>
        <v>0</v>
      </c>
      <c r="B64" s="72" t="e">
        <f t="shared" si="1"/>
        <v>#VALUE!</v>
      </c>
      <c r="C64" t="e">
        <f t="shared" si="2"/>
        <v>#VALUE!</v>
      </c>
    </row>
    <row r="65" spans="1:3" x14ac:dyDescent="0.25">
      <c r="A65" s="1">
        <f t="shared" si="3"/>
        <v>0</v>
      </c>
      <c r="B65" s="72" t="e">
        <f t="shared" si="1"/>
        <v>#VALUE!</v>
      </c>
      <c r="C65" t="e">
        <f t="shared" si="2"/>
        <v>#VALUE!</v>
      </c>
    </row>
    <row r="66" spans="1:3" x14ac:dyDescent="0.25">
      <c r="A66" s="1">
        <f t="shared" ref="A66:A100" si="4">K66</f>
        <v>0</v>
      </c>
      <c r="B66" s="72" t="e">
        <f t="shared" si="1"/>
        <v>#VALUE!</v>
      </c>
      <c r="C66" t="e">
        <f t="shared" si="2"/>
        <v>#VALUE!</v>
      </c>
    </row>
    <row r="67" spans="1:3" x14ac:dyDescent="0.25">
      <c r="A67" s="1">
        <f t="shared" si="4"/>
        <v>0</v>
      </c>
      <c r="B67" s="72" t="e">
        <f t="shared" ref="B67:B100" si="5">VALUE(REPLACE(H67,1,5,""))</f>
        <v>#VALUE!</v>
      </c>
      <c r="C67" t="e">
        <f t="shared" ref="C67:C100" si="6">REPLACE(J67,FIND(".",J67),1,",")</f>
        <v>#VALUE!</v>
      </c>
    </row>
    <row r="68" spans="1:3" x14ac:dyDescent="0.25">
      <c r="A68" s="1">
        <f t="shared" si="4"/>
        <v>0</v>
      </c>
      <c r="B68" s="72" t="e">
        <f t="shared" si="5"/>
        <v>#VALUE!</v>
      </c>
      <c r="C68" t="e">
        <f t="shared" si="6"/>
        <v>#VALUE!</v>
      </c>
    </row>
    <row r="69" spans="1:3" x14ac:dyDescent="0.25">
      <c r="A69" s="1">
        <f t="shared" si="4"/>
        <v>0</v>
      </c>
      <c r="B69" s="72" t="e">
        <f t="shared" si="5"/>
        <v>#VALUE!</v>
      </c>
      <c r="C69" t="e">
        <f t="shared" si="6"/>
        <v>#VALUE!</v>
      </c>
    </row>
    <row r="70" spans="1:3" x14ac:dyDescent="0.25">
      <c r="A70" s="1">
        <f t="shared" si="4"/>
        <v>0</v>
      </c>
      <c r="B70" s="72" t="e">
        <f t="shared" si="5"/>
        <v>#VALUE!</v>
      </c>
      <c r="C70" t="e">
        <f t="shared" si="6"/>
        <v>#VALUE!</v>
      </c>
    </row>
    <row r="71" spans="1:3" x14ac:dyDescent="0.25">
      <c r="A71" s="1">
        <f t="shared" si="4"/>
        <v>0</v>
      </c>
      <c r="B71" s="72" t="e">
        <f t="shared" si="5"/>
        <v>#VALUE!</v>
      </c>
      <c r="C71" t="e">
        <f t="shared" si="6"/>
        <v>#VALUE!</v>
      </c>
    </row>
    <row r="72" spans="1:3" x14ac:dyDescent="0.25">
      <c r="A72" s="1">
        <f t="shared" si="4"/>
        <v>0</v>
      </c>
      <c r="B72" s="72" t="e">
        <f t="shared" si="5"/>
        <v>#VALUE!</v>
      </c>
      <c r="C72" t="e">
        <f t="shared" si="6"/>
        <v>#VALUE!</v>
      </c>
    </row>
    <row r="73" spans="1:3" x14ac:dyDescent="0.25">
      <c r="A73" s="1">
        <f t="shared" si="4"/>
        <v>0</v>
      </c>
      <c r="B73" s="72" t="e">
        <f t="shared" si="5"/>
        <v>#VALUE!</v>
      </c>
      <c r="C73" t="e">
        <f t="shared" si="6"/>
        <v>#VALUE!</v>
      </c>
    </row>
    <row r="74" spans="1:3" x14ac:dyDescent="0.25">
      <c r="A74" s="1">
        <f t="shared" si="4"/>
        <v>0</v>
      </c>
      <c r="B74" s="72" t="e">
        <f t="shared" si="5"/>
        <v>#VALUE!</v>
      </c>
      <c r="C74" t="e">
        <f t="shared" si="6"/>
        <v>#VALUE!</v>
      </c>
    </row>
    <row r="75" spans="1:3" x14ac:dyDescent="0.25">
      <c r="A75" s="1">
        <f t="shared" si="4"/>
        <v>0</v>
      </c>
      <c r="B75" s="72" t="e">
        <f t="shared" si="5"/>
        <v>#VALUE!</v>
      </c>
      <c r="C75" t="e">
        <f t="shared" si="6"/>
        <v>#VALUE!</v>
      </c>
    </row>
    <row r="76" spans="1:3" x14ac:dyDescent="0.25">
      <c r="A76" s="1">
        <f t="shared" si="4"/>
        <v>0</v>
      </c>
      <c r="B76" s="72" t="e">
        <f t="shared" si="5"/>
        <v>#VALUE!</v>
      </c>
      <c r="C76" t="e">
        <f t="shared" si="6"/>
        <v>#VALUE!</v>
      </c>
    </row>
    <row r="77" spans="1:3" x14ac:dyDescent="0.25">
      <c r="A77" s="1">
        <f t="shared" si="4"/>
        <v>0</v>
      </c>
      <c r="B77" s="72" t="e">
        <f t="shared" si="5"/>
        <v>#VALUE!</v>
      </c>
      <c r="C77" t="e">
        <f t="shared" si="6"/>
        <v>#VALUE!</v>
      </c>
    </row>
    <row r="78" spans="1:3" x14ac:dyDescent="0.25">
      <c r="A78" s="1">
        <f t="shared" si="4"/>
        <v>0</v>
      </c>
      <c r="B78" s="72" t="e">
        <f t="shared" si="5"/>
        <v>#VALUE!</v>
      </c>
      <c r="C78" t="e">
        <f t="shared" si="6"/>
        <v>#VALUE!</v>
      </c>
    </row>
    <row r="79" spans="1:3" x14ac:dyDescent="0.25">
      <c r="A79" s="1">
        <f t="shared" si="4"/>
        <v>0</v>
      </c>
      <c r="B79" s="72" t="e">
        <f t="shared" si="5"/>
        <v>#VALUE!</v>
      </c>
      <c r="C79" t="e">
        <f t="shared" si="6"/>
        <v>#VALUE!</v>
      </c>
    </row>
    <row r="80" spans="1:3" x14ac:dyDescent="0.25">
      <c r="A80" s="1">
        <f t="shared" si="4"/>
        <v>0</v>
      </c>
      <c r="B80" s="72" t="e">
        <f t="shared" si="5"/>
        <v>#VALUE!</v>
      </c>
      <c r="C80" t="e">
        <f t="shared" si="6"/>
        <v>#VALUE!</v>
      </c>
    </row>
    <row r="81" spans="1:3" x14ac:dyDescent="0.25">
      <c r="A81" s="1">
        <f t="shared" si="4"/>
        <v>0</v>
      </c>
      <c r="B81" s="72" t="e">
        <f t="shared" si="5"/>
        <v>#VALUE!</v>
      </c>
      <c r="C81" t="e">
        <f t="shared" si="6"/>
        <v>#VALUE!</v>
      </c>
    </row>
    <row r="82" spans="1:3" x14ac:dyDescent="0.25">
      <c r="A82" s="1">
        <f t="shared" si="4"/>
        <v>0</v>
      </c>
      <c r="B82" s="72" t="e">
        <f t="shared" si="5"/>
        <v>#VALUE!</v>
      </c>
      <c r="C82" t="e">
        <f t="shared" si="6"/>
        <v>#VALUE!</v>
      </c>
    </row>
    <row r="83" spans="1:3" x14ac:dyDescent="0.25">
      <c r="A83" s="1">
        <f t="shared" si="4"/>
        <v>0</v>
      </c>
      <c r="B83" s="72" t="e">
        <f t="shared" si="5"/>
        <v>#VALUE!</v>
      </c>
      <c r="C83" t="e">
        <f t="shared" si="6"/>
        <v>#VALUE!</v>
      </c>
    </row>
    <row r="84" spans="1:3" x14ac:dyDescent="0.25">
      <c r="A84" s="1">
        <f t="shared" si="4"/>
        <v>0</v>
      </c>
      <c r="B84" s="72" t="e">
        <f t="shared" si="5"/>
        <v>#VALUE!</v>
      </c>
      <c r="C84" t="e">
        <f t="shared" si="6"/>
        <v>#VALUE!</v>
      </c>
    </row>
    <row r="85" spans="1:3" x14ac:dyDescent="0.25">
      <c r="A85" s="1">
        <f t="shared" si="4"/>
        <v>0</v>
      </c>
      <c r="B85" s="72" t="e">
        <f t="shared" si="5"/>
        <v>#VALUE!</v>
      </c>
      <c r="C85" t="e">
        <f t="shared" si="6"/>
        <v>#VALUE!</v>
      </c>
    </row>
    <row r="86" spans="1:3" x14ac:dyDescent="0.25">
      <c r="A86" s="1">
        <f t="shared" si="4"/>
        <v>0</v>
      </c>
      <c r="B86" s="72" t="e">
        <f t="shared" si="5"/>
        <v>#VALUE!</v>
      </c>
      <c r="C86" t="e">
        <f t="shared" si="6"/>
        <v>#VALUE!</v>
      </c>
    </row>
    <row r="87" spans="1:3" x14ac:dyDescent="0.25">
      <c r="A87" s="1">
        <f t="shared" si="4"/>
        <v>0</v>
      </c>
      <c r="B87" s="72" t="e">
        <f t="shared" si="5"/>
        <v>#VALUE!</v>
      </c>
      <c r="C87" t="e">
        <f t="shared" si="6"/>
        <v>#VALUE!</v>
      </c>
    </row>
    <row r="88" spans="1:3" x14ac:dyDescent="0.25">
      <c r="A88" s="1">
        <f t="shared" si="4"/>
        <v>0</v>
      </c>
      <c r="B88" s="72" t="e">
        <f t="shared" si="5"/>
        <v>#VALUE!</v>
      </c>
      <c r="C88" t="e">
        <f t="shared" si="6"/>
        <v>#VALUE!</v>
      </c>
    </row>
    <row r="89" spans="1:3" x14ac:dyDescent="0.25">
      <c r="A89" s="1">
        <f t="shared" si="4"/>
        <v>0</v>
      </c>
      <c r="B89" s="72" t="e">
        <f t="shared" si="5"/>
        <v>#VALUE!</v>
      </c>
      <c r="C89" t="e">
        <f t="shared" si="6"/>
        <v>#VALUE!</v>
      </c>
    </row>
    <row r="90" spans="1:3" x14ac:dyDescent="0.25">
      <c r="A90" s="1">
        <f t="shared" si="4"/>
        <v>0</v>
      </c>
      <c r="B90" s="72" t="e">
        <f t="shared" si="5"/>
        <v>#VALUE!</v>
      </c>
      <c r="C90" t="e">
        <f t="shared" si="6"/>
        <v>#VALUE!</v>
      </c>
    </row>
    <row r="91" spans="1:3" x14ac:dyDescent="0.25">
      <c r="A91" s="1">
        <f t="shared" si="4"/>
        <v>0</v>
      </c>
      <c r="B91" s="72" t="e">
        <f t="shared" si="5"/>
        <v>#VALUE!</v>
      </c>
      <c r="C91" t="e">
        <f t="shared" si="6"/>
        <v>#VALUE!</v>
      </c>
    </row>
    <row r="92" spans="1:3" x14ac:dyDescent="0.25">
      <c r="A92" s="1">
        <f t="shared" si="4"/>
        <v>0</v>
      </c>
      <c r="B92" s="72" t="e">
        <f t="shared" si="5"/>
        <v>#VALUE!</v>
      </c>
      <c r="C92" t="e">
        <f t="shared" si="6"/>
        <v>#VALUE!</v>
      </c>
    </row>
    <row r="93" spans="1:3" x14ac:dyDescent="0.25">
      <c r="A93" s="1">
        <f t="shared" si="4"/>
        <v>0</v>
      </c>
      <c r="B93" s="72" t="e">
        <f t="shared" si="5"/>
        <v>#VALUE!</v>
      </c>
      <c r="C93" t="e">
        <f t="shared" si="6"/>
        <v>#VALUE!</v>
      </c>
    </row>
    <row r="94" spans="1:3" x14ac:dyDescent="0.25">
      <c r="A94" s="1">
        <f t="shared" si="4"/>
        <v>0</v>
      </c>
      <c r="B94" s="72" t="e">
        <f t="shared" si="5"/>
        <v>#VALUE!</v>
      </c>
      <c r="C94" t="e">
        <f t="shared" si="6"/>
        <v>#VALUE!</v>
      </c>
    </row>
    <row r="95" spans="1:3" x14ac:dyDescent="0.25">
      <c r="A95" s="1">
        <f t="shared" si="4"/>
        <v>0</v>
      </c>
      <c r="B95" s="72" t="e">
        <f t="shared" si="5"/>
        <v>#VALUE!</v>
      </c>
      <c r="C95" t="e">
        <f t="shared" si="6"/>
        <v>#VALUE!</v>
      </c>
    </row>
    <row r="96" spans="1:3" x14ac:dyDescent="0.25">
      <c r="A96" s="1">
        <f t="shared" si="4"/>
        <v>0</v>
      </c>
      <c r="B96" s="72" t="e">
        <f t="shared" si="5"/>
        <v>#VALUE!</v>
      </c>
      <c r="C96" t="e">
        <f t="shared" si="6"/>
        <v>#VALUE!</v>
      </c>
    </row>
    <row r="97" spans="1:3" x14ac:dyDescent="0.25">
      <c r="A97" s="1">
        <f t="shared" si="4"/>
        <v>0</v>
      </c>
      <c r="B97" s="72" t="e">
        <f t="shared" si="5"/>
        <v>#VALUE!</v>
      </c>
      <c r="C97" t="e">
        <f t="shared" si="6"/>
        <v>#VALUE!</v>
      </c>
    </row>
    <row r="98" spans="1:3" x14ac:dyDescent="0.25">
      <c r="A98" s="1">
        <f t="shared" si="4"/>
        <v>0</v>
      </c>
      <c r="B98" s="72" t="e">
        <f t="shared" si="5"/>
        <v>#VALUE!</v>
      </c>
      <c r="C98" t="e">
        <f t="shared" si="6"/>
        <v>#VALUE!</v>
      </c>
    </row>
    <row r="99" spans="1:3" x14ac:dyDescent="0.25">
      <c r="A99" s="1">
        <f t="shared" si="4"/>
        <v>0</v>
      </c>
      <c r="B99" s="72" t="e">
        <f t="shared" si="5"/>
        <v>#VALUE!</v>
      </c>
      <c r="C99" t="e">
        <f t="shared" si="6"/>
        <v>#VALUE!</v>
      </c>
    </row>
    <row r="100" spans="1:3" x14ac:dyDescent="0.25">
      <c r="A100" s="1">
        <f t="shared" si="4"/>
        <v>0</v>
      </c>
      <c r="B100" s="72" t="e">
        <f t="shared" si="5"/>
        <v>#VALUE!</v>
      </c>
      <c r="C100" t="e">
        <f t="shared" si="6"/>
        <v>#VALUE!</v>
      </c>
    </row>
  </sheetData>
  <autoFilter ref="H1:K1">
    <sortState ref="H2:K46">
      <sortCondition ref="J1"/>
    </sortState>
  </autoFilter>
  <sortState ref="H2:K43">
    <sortCondition ref="H3"/>
  </sortState>
  <pageMargins left="0.7" right="0.7" top="0.75" bottom="0.75" header="0.3" footer="0.3"/>
  <pageSetup paperSize="9" orientation="portrait" r:id="rId1"/>
  <ignoredErrors>
    <ignoredError sqref="B45:B46 C45: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2"/>
  <sheetViews>
    <sheetView zoomScale="80" zoomScaleNormal="80" workbookViewId="0">
      <selection activeCell="B2" sqref="B2:D10"/>
    </sheetView>
  </sheetViews>
  <sheetFormatPr defaultRowHeight="15" x14ac:dyDescent="0.25"/>
  <cols>
    <col min="1" max="1" width="9.140625" style="11"/>
    <col min="2" max="2" width="15.140625" style="11" bestFit="1" customWidth="1"/>
    <col min="3" max="4" width="9.140625" style="11" bestFit="1" customWidth="1"/>
    <col min="5" max="5" width="9.140625" style="11" customWidth="1"/>
    <col min="6" max="6" width="13.140625" style="11" customWidth="1"/>
    <col min="7" max="7" width="17.28515625" style="11" bestFit="1" customWidth="1"/>
    <col min="8" max="11" width="9.140625" style="11" customWidth="1"/>
    <col min="12" max="12" width="9.140625" style="11"/>
    <col min="13" max="13" width="29.42578125" style="11" bestFit="1" customWidth="1"/>
    <col min="14" max="14" width="28.85546875" style="11" bestFit="1" customWidth="1"/>
    <col min="15" max="16384" width="9.140625" style="11"/>
  </cols>
  <sheetData>
    <row r="2" spans="2:14" s="10" customFormat="1" x14ac:dyDescent="0.25">
      <c r="B2" s="10" t="s">
        <v>331</v>
      </c>
      <c r="C2" s="10" t="s">
        <v>333</v>
      </c>
      <c r="D2" s="10" t="s">
        <v>334</v>
      </c>
      <c r="F2" s="10" t="s">
        <v>342</v>
      </c>
      <c r="G2" s="10" t="s">
        <v>343</v>
      </c>
      <c r="M2" s="10" t="s">
        <v>68</v>
      </c>
      <c r="N2" s="10" t="s">
        <v>67</v>
      </c>
    </row>
    <row r="3" spans="2:14" x14ac:dyDescent="0.25">
      <c r="B3" s="11" t="s">
        <v>332</v>
      </c>
      <c r="C3" s="11">
        <v>1984</v>
      </c>
      <c r="D3" s="11">
        <v>1998</v>
      </c>
      <c r="F3" s="71">
        <v>1</v>
      </c>
      <c r="G3" s="11">
        <v>20</v>
      </c>
      <c r="M3" s="11" t="s">
        <v>77</v>
      </c>
      <c r="N3" s="11" t="s">
        <v>76</v>
      </c>
    </row>
    <row r="4" spans="2:14" x14ac:dyDescent="0.25">
      <c r="B4" s="11" t="s">
        <v>336</v>
      </c>
      <c r="C4" s="11">
        <v>1974</v>
      </c>
      <c r="D4" s="11">
        <v>1983</v>
      </c>
      <c r="F4" s="71">
        <v>2</v>
      </c>
      <c r="G4" s="11">
        <v>17</v>
      </c>
      <c r="M4" s="11" t="s">
        <v>78</v>
      </c>
      <c r="N4" s="11" t="s">
        <v>70</v>
      </c>
    </row>
    <row r="5" spans="2:14" x14ac:dyDescent="0.25">
      <c r="B5" s="11" t="s">
        <v>337</v>
      </c>
      <c r="C5" s="11">
        <v>1964</v>
      </c>
      <c r="D5" s="11">
        <v>1973</v>
      </c>
      <c r="F5" s="71">
        <v>3</v>
      </c>
      <c r="G5" s="11">
        <v>14</v>
      </c>
      <c r="M5" s="11" t="s">
        <v>79</v>
      </c>
      <c r="N5" s="11" t="s">
        <v>71</v>
      </c>
    </row>
    <row r="6" spans="2:14" x14ac:dyDescent="0.25">
      <c r="B6" s="11" t="s">
        <v>338</v>
      </c>
      <c r="C6" s="11">
        <v>1954</v>
      </c>
      <c r="D6" s="11">
        <v>1963</v>
      </c>
      <c r="F6" s="71">
        <v>4</v>
      </c>
      <c r="G6" s="11">
        <v>12</v>
      </c>
      <c r="M6" s="11" t="s">
        <v>80</v>
      </c>
      <c r="N6" s="11" t="s">
        <v>72</v>
      </c>
    </row>
    <row r="7" spans="2:14" x14ac:dyDescent="0.25">
      <c r="B7" s="11" t="s">
        <v>339</v>
      </c>
      <c r="C7" s="11">
        <v>1900</v>
      </c>
      <c r="D7" s="11">
        <v>1953</v>
      </c>
      <c r="F7" s="71">
        <v>5</v>
      </c>
      <c r="G7" s="11">
        <v>10</v>
      </c>
      <c r="M7" s="11" t="s">
        <v>81</v>
      </c>
      <c r="N7" s="11" t="s">
        <v>73</v>
      </c>
    </row>
    <row r="8" spans="2:14" x14ac:dyDescent="0.25">
      <c r="B8" s="11" t="s">
        <v>340</v>
      </c>
      <c r="C8" s="11">
        <v>1974</v>
      </c>
      <c r="D8" s="11">
        <v>1998</v>
      </c>
      <c r="F8" s="71">
        <v>6</v>
      </c>
      <c r="G8" s="11">
        <v>9</v>
      </c>
      <c r="M8" s="11" t="s">
        <v>82</v>
      </c>
      <c r="N8" s="11" t="s">
        <v>74</v>
      </c>
    </row>
    <row r="9" spans="2:14" x14ac:dyDescent="0.25">
      <c r="B9" s="11" t="s">
        <v>341</v>
      </c>
      <c r="C9" s="11">
        <v>1900</v>
      </c>
      <c r="D9" s="11">
        <v>1973</v>
      </c>
      <c r="F9" s="71">
        <v>7</v>
      </c>
      <c r="G9" s="11">
        <v>8</v>
      </c>
      <c r="M9" s="11" t="s">
        <v>83</v>
      </c>
      <c r="N9" s="11" t="s">
        <v>75</v>
      </c>
    </row>
    <row r="10" spans="2:14" x14ac:dyDescent="0.25">
      <c r="B10" s="11" t="s">
        <v>335</v>
      </c>
      <c r="C10" s="11">
        <v>1999</v>
      </c>
      <c r="D10" s="11">
        <v>2013</v>
      </c>
      <c r="F10" s="71">
        <v>8</v>
      </c>
      <c r="G10" s="11">
        <v>7</v>
      </c>
      <c r="M10" s="11" t="s">
        <v>84</v>
      </c>
    </row>
    <row r="11" spans="2:14" x14ac:dyDescent="0.25">
      <c r="F11" s="71">
        <v>9</v>
      </c>
      <c r="G11" s="11">
        <v>6</v>
      </c>
      <c r="M11" s="11" t="s">
        <v>85</v>
      </c>
    </row>
    <row r="12" spans="2:14" x14ac:dyDescent="0.25">
      <c r="F12" s="71">
        <v>10</v>
      </c>
      <c r="G12" s="11">
        <v>5</v>
      </c>
      <c r="M12" s="11" t="s">
        <v>86</v>
      </c>
    </row>
    <row r="13" spans="2:14" x14ac:dyDescent="0.25">
      <c r="D13" s="70"/>
      <c r="E13" s="70"/>
      <c r="F13" s="71">
        <v>11</v>
      </c>
      <c r="G13" s="11">
        <v>4</v>
      </c>
      <c r="H13" s="70"/>
      <c r="I13" s="70"/>
      <c r="J13" s="70"/>
      <c r="K13" s="70"/>
      <c r="M13" s="11" t="s">
        <v>89</v>
      </c>
    </row>
    <row r="14" spans="2:14" x14ac:dyDescent="0.25">
      <c r="F14" s="71">
        <v>12</v>
      </c>
      <c r="G14" s="11">
        <v>3</v>
      </c>
      <c r="M14" s="11" t="s">
        <v>88</v>
      </c>
    </row>
    <row r="15" spans="2:14" x14ac:dyDescent="0.25">
      <c r="F15" s="71">
        <v>13</v>
      </c>
      <c r="G15" s="11">
        <v>2</v>
      </c>
      <c r="M15" s="11" t="s">
        <v>87</v>
      </c>
    </row>
    <row r="16" spans="2:14" x14ac:dyDescent="0.25">
      <c r="F16" s="71">
        <v>14</v>
      </c>
      <c r="G16" s="11">
        <v>1</v>
      </c>
      <c r="M16" s="11" t="s">
        <v>69</v>
      </c>
    </row>
    <row r="17" spans="6:7" x14ac:dyDescent="0.25">
      <c r="F17" s="71">
        <v>15</v>
      </c>
      <c r="G17" s="11">
        <v>1</v>
      </c>
    </row>
    <row r="18" spans="6:7" x14ac:dyDescent="0.25">
      <c r="F18" s="71">
        <v>16</v>
      </c>
      <c r="G18" s="11">
        <v>1</v>
      </c>
    </row>
    <row r="19" spans="6:7" x14ac:dyDescent="0.25">
      <c r="F19" s="71">
        <v>17</v>
      </c>
      <c r="G19" s="11">
        <v>1</v>
      </c>
    </row>
    <row r="20" spans="6:7" x14ac:dyDescent="0.25">
      <c r="F20" s="71">
        <v>18</v>
      </c>
      <c r="G20" s="11">
        <v>1</v>
      </c>
    </row>
    <row r="21" spans="6:7" x14ac:dyDescent="0.25">
      <c r="F21" s="71">
        <v>19</v>
      </c>
      <c r="G21" s="11">
        <v>1</v>
      </c>
    </row>
    <row r="22" spans="6:7" x14ac:dyDescent="0.25">
      <c r="F22" s="71">
        <v>20</v>
      </c>
      <c r="G22" s="11">
        <v>1</v>
      </c>
    </row>
    <row r="23" spans="6:7" x14ac:dyDescent="0.25">
      <c r="F23" s="71">
        <v>21</v>
      </c>
      <c r="G23" s="11">
        <v>1</v>
      </c>
    </row>
    <row r="24" spans="6:7" x14ac:dyDescent="0.25">
      <c r="F24" s="71">
        <v>22</v>
      </c>
      <c r="G24" s="11">
        <v>1</v>
      </c>
    </row>
    <row r="25" spans="6:7" x14ac:dyDescent="0.25">
      <c r="F25" s="71">
        <v>23</v>
      </c>
      <c r="G25" s="11">
        <v>1</v>
      </c>
    </row>
    <row r="26" spans="6:7" x14ac:dyDescent="0.25">
      <c r="F26" s="71">
        <v>24</v>
      </c>
      <c r="G26" s="11">
        <v>1</v>
      </c>
    </row>
    <row r="27" spans="6:7" x14ac:dyDescent="0.25">
      <c r="F27" s="71">
        <v>25</v>
      </c>
      <c r="G27" s="11">
        <v>1</v>
      </c>
    </row>
    <row r="28" spans="6:7" x14ac:dyDescent="0.25">
      <c r="F28" s="71">
        <v>26</v>
      </c>
      <c r="G28" s="11">
        <v>1</v>
      </c>
    </row>
    <row r="29" spans="6:7" x14ac:dyDescent="0.25">
      <c r="F29" s="71">
        <v>27</v>
      </c>
      <c r="G29" s="11">
        <v>1</v>
      </c>
    </row>
    <row r="30" spans="6:7" x14ac:dyDescent="0.25">
      <c r="F30" s="71">
        <v>28</v>
      </c>
      <c r="G30" s="11">
        <v>1</v>
      </c>
    </row>
    <row r="31" spans="6:7" x14ac:dyDescent="0.25">
      <c r="F31" s="71">
        <v>29</v>
      </c>
      <c r="G31" s="11">
        <v>1</v>
      </c>
    </row>
    <row r="32" spans="6:7" x14ac:dyDescent="0.25">
      <c r="F32" s="71">
        <v>30</v>
      </c>
      <c r="G32" s="11">
        <v>1</v>
      </c>
    </row>
    <row r="33" spans="6:7" x14ac:dyDescent="0.25">
      <c r="F33" s="71">
        <v>31</v>
      </c>
      <c r="G33" s="11">
        <v>1</v>
      </c>
    </row>
    <row r="34" spans="6:7" x14ac:dyDescent="0.25">
      <c r="F34" s="71">
        <v>32</v>
      </c>
      <c r="G34" s="11">
        <v>1</v>
      </c>
    </row>
    <row r="35" spans="6:7" x14ac:dyDescent="0.25">
      <c r="F35" s="71">
        <v>33</v>
      </c>
      <c r="G35" s="11">
        <v>1</v>
      </c>
    </row>
    <row r="36" spans="6:7" x14ac:dyDescent="0.25">
      <c r="F36" s="71">
        <v>34</v>
      </c>
      <c r="G36" s="11">
        <v>1</v>
      </c>
    </row>
    <row r="37" spans="6:7" x14ac:dyDescent="0.25">
      <c r="F37" s="71">
        <v>35</v>
      </c>
      <c r="G37" s="11">
        <v>1</v>
      </c>
    </row>
    <row r="38" spans="6:7" x14ac:dyDescent="0.25">
      <c r="F38" s="71">
        <v>36</v>
      </c>
      <c r="G38" s="11">
        <v>1</v>
      </c>
    </row>
    <row r="39" spans="6:7" x14ac:dyDescent="0.25">
      <c r="F39" s="71">
        <v>37</v>
      </c>
      <c r="G39" s="11">
        <v>1</v>
      </c>
    </row>
    <row r="40" spans="6:7" x14ac:dyDescent="0.25">
      <c r="F40" s="71">
        <v>38</v>
      </c>
      <c r="G40" s="11">
        <v>1</v>
      </c>
    </row>
    <row r="41" spans="6:7" x14ac:dyDescent="0.25">
      <c r="F41" s="71">
        <v>39</v>
      </c>
      <c r="G41" s="11">
        <v>1</v>
      </c>
    </row>
    <row r="42" spans="6:7" x14ac:dyDescent="0.25">
      <c r="F42" s="71">
        <v>40</v>
      </c>
      <c r="G42" s="11">
        <v>1</v>
      </c>
    </row>
    <row r="43" spans="6:7" x14ac:dyDescent="0.25">
      <c r="F43" s="71">
        <v>41</v>
      </c>
      <c r="G43" s="11">
        <v>1</v>
      </c>
    </row>
    <row r="44" spans="6:7" x14ac:dyDescent="0.25">
      <c r="F44" s="71">
        <v>42</v>
      </c>
      <c r="G44" s="11">
        <v>1</v>
      </c>
    </row>
    <row r="45" spans="6:7" x14ac:dyDescent="0.25">
      <c r="F45" s="71">
        <v>43</v>
      </c>
      <c r="G45" s="11">
        <v>1</v>
      </c>
    </row>
    <row r="46" spans="6:7" x14ac:dyDescent="0.25">
      <c r="F46" s="71">
        <v>44</v>
      </c>
      <c r="G46" s="11">
        <v>1</v>
      </c>
    </row>
    <row r="47" spans="6:7" x14ac:dyDescent="0.25">
      <c r="F47" s="71">
        <v>45</v>
      </c>
      <c r="G47" s="11">
        <v>1</v>
      </c>
    </row>
    <row r="48" spans="6:7" x14ac:dyDescent="0.25">
      <c r="F48" s="71">
        <v>46</v>
      </c>
      <c r="G48" s="11">
        <v>1</v>
      </c>
    </row>
    <row r="49" spans="6:7" x14ac:dyDescent="0.25">
      <c r="F49" s="71">
        <v>47</v>
      </c>
      <c r="G49" s="11">
        <v>1</v>
      </c>
    </row>
    <row r="50" spans="6:7" x14ac:dyDescent="0.25">
      <c r="F50" s="71">
        <v>48</v>
      </c>
      <c r="G50" s="11">
        <v>1</v>
      </c>
    </row>
    <row r="51" spans="6:7" x14ac:dyDescent="0.25">
      <c r="F51" s="71">
        <v>49</v>
      </c>
      <c r="G51" s="11">
        <v>1</v>
      </c>
    </row>
    <row r="52" spans="6:7" x14ac:dyDescent="0.25">
      <c r="F52" s="71">
        <v>50</v>
      </c>
      <c r="G52" s="11">
        <v>1</v>
      </c>
    </row>
    <row r="53" spans="6:7" x14ac:dyDescent="0.25">
      <c r="F53" s="71">
        <v>51</v>
      </c>
      <c r="G53" s="11">
        <v>1</v>
      </c>
    </row>
    <row r="54" spans="6:7" x14ac:dyDescent="0.25">
      <c r="F54" s="71">
        <v>52</v>
      </c>
      <c r="G54" s="11">
        <v>1</v>
      </c>
    </row>
    <row r="55" spans="6:7" x14ac:dyDescent="0.25">
      <c r="F55" s="71">
        <v>53</v>
      </c>
      <c r="G55" s="11">
        <v>1</v>
      </c>
    </row>
    <row r="56" spans="6:7" x14ac:dyDescent="0.25">
      <c r="F56" s="71">
        <v>54</v>
      </c>
      <c r="G56" s="11">
        <v>1</v>
      </c>
    </row>
    <row r="57" spans="6:7" x14ac:dyDescent="0.25">
      <c r="F57" s="71">
        <v>55</v>
      </c>
      <c r="G57" s="11">
        <v>1</v>
      </c>
    </row>
    <row r="58" spans="6:7" x14ac:dyDescent="0.25">
      <c r="F58" s="71">
        <v>56</v>
      </c>
      <c r="G58" s="11">
        <v>1</v>
      </c>
    </row>
    <row r="59" spans="6:7" x14ac:dyDescent="0.25">
      <c r="F59" s="71">
        <v>57</v>
      </c>
      <c r="G59" s="11">
        <v>1</v>
      </c>
    </row>
    <row r="60" spans="6:7" x14ac:dyDescent="0.25">
      <c r="F60" s="71">
        <v>58</v>
      </c>
      <c r="G60" s="11">
        <v>1</v>
      </c>
    </row>
    <row r="61" spans="6:7" x14ac:dyDescent="0.25">
      <c r="F61" s="71">
        <v>59</v>
      </c>
      <c r="G61" s="11">
        <v>1</v>
      </c>
    </row>
    <row r="62" spans="6:7" x14ac:dyDescent="0.25">
      <c r="F62" s="71">
        <v>60</v>
      </c>
      <c r="G62" s="11">
        <v>1</v>
      </c>
    </row>
    <row r="63" spans="6:7" x14ac:dyDescent="0.25">
      <c r="F63" s="71">
        <v>61</v>
      </c>
      <c r="G63" s="11">
        <v>1</v>
      </c>
    </row>
    <row r="64" spans="6:7" x14ac:dyDescent="0.25">
      <c r="F64" s="71">
        <v>62</v>
      </c>
      <c r="G64" s="11">
        <v>1</v>
      </c>
    </row>
    <row r="65" spans="6:7" x14ac:dyDescent="0.25">
      <c r="F65" s="71">
        <v>63</v>
      </c>
      <c r="G65" s="11">
        <v>1</v>
      </c>
    </row>
    <row r="66" spans="6:7" x14ac:dyDescent="0.25">
      <c r="F66" s="71">
        <v>64</v>
      </c>
      <c r="G66" s="11">
        <v>1</v>
      </c>
    </row>
    <row r="67" spans="6:7" x14ac:dyDescent="0.25">
      <c r="F67" s="71">
        <v>65</v>
      </c>
      <c r="G67" s="11">
        <v>1</v>
      </c>
    </row>
    <row r="68" spans="6:7" x14ac:dyDescent="0.25">
      <c r="F68" s="71">
        <v>66</v>
      </c>
      <c r="G68" s="11">
        <v>1</v>
      </c>
    </row>
    <row r="69" spans="6:7" x14ac:dyDescent="0.25">
      <c r="F69" s="71">
        <v>67</v>
      </c>
      <c r="G69" s="11">
        <v>1</v>
      </c>
    </row>
    <row r="70" spans="6:7" x14ac:dyDescent="0.25">
      <c r="F70" s="71">
        <v>68</v>
      </c>
      <c r="G70" s="11">
        <v>1</v>
      </c>
    </row>
    <row r="71" spans="6:7" x14ac:dyDescent="0.25">
      <c r="F71" s="71">
        <v>69</v>
      </c>
      <c r="G71" s="11">
        <v>1</v>
      </c>
    </row>
    <row r="72" spans="6:7" x14ac:dyDescent="0.25">
      <c r="F72" s="71">
        <v>70</v>
      </c>
      <c r="G72" s="11">
        <v>1</v>
      </c>
    </row>
    <row r="73" spans="6:7" x14ac:dyDescent="0.25">
      <c r="F73" s="71">
        <v>71</v>
      </c>
      <c r="G73" s="11">
        <v>1</v>
      </c>
    </row>
    <row r="74" spans="6:7" x14ac:dyDescent="0.25">
      <c r="F74" s="71">
        <v>72</v>
      </c>
      <c r="G74" s="11">
        <v>1</v>
      </c>
    </row>
    <row r="75" spans="6:7" x14ac:dyDescent="0.25">
      <c r="F75" s="71">
        <v>73</v>
      </c>
      <c r="G75" s="11">
        <v>1</v>
      </c>
    </row>
    <row r="76" spans="6:7" x14ac:dyDescent="0.25">
      <c r="F76" s="71">
        <v>74</v>
      </c>
      <c r="G76" s="11">
        <v>1</v>
      </c>
    </row>
    <row r="77" spans="6:7" x14ac:dyDescent="0.25">
      <c r="F77" s="71">
        <v>75</v>
      </c>
      <c r="G77" s="11">
        <v>1</v>
      </c>
    </row>
    <row r="78" spans="6:7" x14ac:dyDescent="0.25">
      <c r="F78" s="71">
        <v>76</v>
      </c>
      <c r="G78" s="11">
        <v>1</v>
      </c>
    </row>
    <row r="79" spans="6:7" x14ac:dyDescent="0.25">
      <c r="F79" s="71">
        <v>77</v>
      </c>
      <c r="G79" s="11">
        <v>1</v>
      </c>
    </row>
    <row r="80" spans="6:7" x14ac:dyDescent="0.25">
      <c r="F80" s="71">
        <v>78</v>
      </c>
      <c r="G80" s="11">
        <v>1</v>
      </c>
    </row>
    <row r="81" spans="6:7" x14ac:dyDescent="0.25">
      <c r="F81" s="71">
        <v>79</v>
      </c>
      <c r="G81" s="11">
        <v>1</v>
      </c>
    </row>
    <row r="82" spans="6:7" x14ac:dyDescent="0.25">
      <c r="F82" s="71">
        <v>80</v>
      </c>
      <c r="G82" s="11">
        <v>1</v>
      </c>
    </row>
    <row r="83" spans="6:7" x14ac:dyDescent="0.25">
      <c r="F83" s="71">
        <v>81</v>
      </c>
      <c r="G83" s="11">
        <v>1</v>
      </c>
    </row>
    <row r="84" spans="6:7" x14ac:dyDescent="0.25">
      <c r="F84" s="71">
        <v>82</v>
      </c>
      <c r="G84" s="11">
        <v>1</v>
      </c>
    </row>
    <row r="85" spans="6:7" x14ac:dyDescent="0.25">
      <c r="F85" s="71">
        <v>83</v>
      </c>
      <c r="G85" s="11">
        <v>1</v>
      </c>
    </row>
    <row r="86" spans="6:7" x14ac:dyDescent="0.25">
      <c r="F86" s="71">
        <v>84</v>
      </c>
      <c r="G86" s="11">
        <v>1</v>
      </c>
    </row>
    <row r="87" spans="6:7" x14ac:dyDescent="0.25">
      <c r="F87" s="71">
        <v>85</v>
      </c>
      <c r="G87" s="11">
        <v>1</v>
      </c>
    </row>
    <row r="88" spans="6:7" x14ac:dyDescent="0.25">
      <c r="F88" s="71">
        <v>86</v>
      </c>
      <c r="G88" s="11">
        <v>1</v>
      </c>
    </row>
    <row r="89" spans="6:7" x14ac:dyDescent="0.25">
      <c r="F89" s="71">
        <v>87</v>
      </c>
      <c r="G89" s="11">
        <v>1</v>
      </c>
    </row>
    <row r="90" spans="6:7" x14ac:dyDescent="0.25">
      <c r="F90" s="71">
        <v>88</v>
      </c>
      <c r="G90" s="11">
        <v>1</v>
      </c>
    </row>
    <row r="91" spans="6:7" x14ac:dyDescent="0.25">
      <c r="F91" s="71">
        <v>89</v>
      </c>
      <c r="G91" s="11">
        <v>1</v>
      </c>
    </row>
    <row r="92" spans="6:7" x14ac:dyDescent="0.25">
      <c r="F92" s="71">
        <v>90</v>
      </c>
      <c r="G92" s="11">
        <v>1</v>
      </c>
    </row>
    <row r="93" spans="6:7" x14ac:dyDescent="0.25">
      <c r="F93" s="71">
        <v>91</v>
      </c>
      <c r="G93" s="11">
        <v>1</v>
      </c>
    </row>
    <row r="94" spans="6:7" x14ac:dyDescent="0.25">
      <c r="F94" s="71">
        <v>92</v>
      </c>
      <c r="G94" s="11">
        <v>1</v>
      </c>
    </row>
    <row r="95" spans="6:7" x14ac:dyDescent="0.25">
      <c r="F95" s="71">
        <v>93</v>
      </c>
      <c r="G95" s="11">
        <v>1</v>
      </c>
    </row>
    <row r="96" spans="6:7" x14ac:dyDescent="0.25">
      <c r="F96" s="71">
        <v>94</v>
      </c>
      <c r="G96" s="11">
        <v>1</v>
      </c>
    </row>
    <row r="97" spans="6:7" x14ac:dyDescent="0.25">
      <c r="F97" s="71">
        <v>95</v>
      </c>
      <c r="G97" s="11">
        <v>1</v>
      </c>
    </row>
    <row r="98" spans="6:7" x14ac:dyDescent="0.25">
      <c r="F98" s="71">
        <v>96</v>
      </c>
      <c r="G98" s="11">
        <v>1</v>
      </c>
    </row>
    <row r="99" spans="6:7" x14ac:dyDescent="0.25">
      <c r="F99" s="71">
        <v>97</v>
      </c>
      <c r="G99" s="11">
        <v>1</v>
      </c>
    </row>
    <row r="100" spans="6:7" x14ac:dyDescent="0.25">
      <c r="F100" s="71">
        <v>98</v>
      </c>
      <c r="G100" s="11">
        <v>1</v>
      </c>
    </row>
    <row r="101" spans="6:7" x14ac:dyDescent="0.25">
      <c r="F101" s="71">
        <v>99</v>
      </c>
      <c r="G101" s="11">
        <v>1</v>
      </c>
    </row>
    <row r="102" spans="6:7" x14ac:dyDescent="0.25">
      <c r="F102" s="71">
        <v>100</v>
      </c>
      <c r="G102" s="11">
        <v>1</v>
      </c>
    </row>
  </sheetData>
  <dataConsolidate/>
  <pageMargins left="0" right="0" top="0.39370078740157483" bottom="0.39370078740157483" header="0.31496062992125984" footer="0.31496062992125984"/>
  <pageSetup paperSize="9" scale="8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workbookViewId="0">
      <selection activeCell="A4" sqref="A4"/>
    </sheetView>
  </sheetViews>
  <sheetFormatPr defaultColWidth="100.7109375" defaultRowHeight="15" x14ac:dyDescent="0.25"/>
  <cols>
    <col min="1" max="1" width="85.7109375" style="35" bestFit="1" customWidth="1"/>
    <col min="2" max="16384" width="100.7109375" style="35"/>
  </cols>
  <sheetData>
    <row r="1" spans="1:1" x14ac:dyDescent="0.25">
      <c r="A1" s="35" t="s">
        <v>255</v>
      </c>
    </row>
    <row r="3" spans="1:1" x14ac:dyDescent="0.25">
      <c r="A3" s="36" t="s">
        <v>256</v>
      </c>
    </row>
    <row r="4" spans="1:1" x14ac:dyDescent="0.25">
      <c r="A4" s="35" t="s">
        <v>257</v>
      </c>
    </row>
    <row r="6" spans="1:1" x14ac:dyDescent="0.25">
      <c r="A6" s="36" t="s">
        <v>258</v>
      </c>
    </row>
    <row r="7" spans="1:1" x14ac:dyDescent="0.25">
      <c r="A7" s="35" t="s">
        <v>259</v>
      </c>
    </row>
    <row r="9" spans="1:1" x14ac:dyDescent="0.25">
      <c r="A9" s="36" t="s">
        <v>260</v>
      </c>
    </row>
    <row r="10" spans="1:1" ht="45" x14ac:dyDescent="0.25">
      <c r="A10" s="35" t="s">
        <v>261</v>
      </c>
    </row>
    <row r="12" spans="1:1" x14ac:dyDescent="0.25">
      <c r="A12" s="36" t="s">
        <v>262</v>
      </c>
    </row>
    <row r="13" spans="1:1" x14ac:dyDescent="0.25">
      <c r="A13" s="35" t="s">
        <v>263</v>
      </c>
    </row>
    <row r="15" spans="1:1" x14ac:dyDescent="0.25">
      <c r="A15" s="36" t="s">
        <v>264</v>
      </c>
    </row>
    <row r="16" spans="1:1" x14ac:dyDescent="0.25">
      <c r="A16" s="35" t="s">
        <v>265</v>
      </c>
    </row>
    <row r="18" spans="1:1" x14ac:dyDescent="0.25">
      <c r="A18" s="36" t="s">
        <v>266</v>
      </c>
    </row>
    <row r="19" spans="1:1" x14ac:dyDescent="0.25">
      <c r="A19" s="35" t="s">
        <v>267</v>
      </c>
    </row>
    <row r="21" spans="1:1" x14ac:dyDescent="0.25">
      <c r="A21" s="36" t="s">
        <v>268</v>
      </c>
    </row>
    <row r="22" spans="1:1" x14ac:dyDescent="0.25">
      <c r="A22" s="35" t="s">
        <v>269</v>
      </c>
    </row>
    <row r="23" spans="1:1" x14ac:dyDescent="0.25">
      <c r="A23" s="35" t="s">
        <v>270</v>
      </c>
    </row>
    <row r="24" spans="1:1" x14ac:dyDescent="0.25">
      <c r="A24" s="35" t="s">
        <v>271</v>
      </c>
    </row>
    <row r="25" spans="1:1" x14ac:dyDescent="0.25">
      <c r="A25" s="35" t="s">
        <v>272</v>
      </c>
    </row>
    <row r="26" spans="1:1" x14ac:dyDescent="0.25">
      <c r="A26" s="35" t="s">
        <v>273</v>
      </c>
    </row>
    <row r="27" spans="1:1" x14ac:dyDescent="0.25">
      <c r="A27" s="35" t="s">
        <v>274</v>
      </c>
    </row>
    <row r="29" spans="1:1" x14ac:dyDescent="0.25">
      <c r="A29" s="35" t="s">
        <v>275</v>
      </c>
    </row>
    <row r="30" spans="1:1" x14ac:dyDescent="0.25">
      <c r="A30" s="35" t="s">
        <v>276</v>
      </c>
    </row>
    <row r="32" spans="1:1" x14ac:dyDescent="0.25">
      <c r="A32" s="36" t="s">
        <v>277</v>
      </c>
    </row>
    <row r="33" spans="1:1" x14ac:dyDescent="0.25">
      <c r="A33" s="35" t="s">
        <v>278</v>
      </c>
    </row>
    <row r="34" spans="1:1" x14ac:dyDescent="0.25">
      <c r="A34" s="35" t="s">
        <v>279</v>
      </c>
    </row>
    <row r="35" spans="1:1" x14ac:dyDescent="0.25">
      <c r="A35" s="35" t="s">
        <v>280</v>
      </c>
    </row>
    <row r="36" spans="1:1" x14ac:dyDescent="0.25">
      <c r="A36" s="35" t="s">
        <v>281</v>
      </c>
    </row>
    <row r="37" spans="1:1" x14ac:dyDescent="0.25">
      <c r="A37" s="35" t="s">
        <v>282</v>
      </c>
    </row>
    <row r="38" spans="1:1" x14ac:dyDescent="0.25">
      <c r="A38" s="35" t="s">
        <v>283</v>
      </c>
    </row>
    <row r="39" spans="1:1" x14ac:dyDescent="0.25">
      <c r="A39" s="35" t="s">
        <v>284</v>
      </c>
    </row>
    <row r="40" spans="1:1" x14ac:dyDescent="0.25">
      <c r="A40" s="35" t="s">
        <v>285</v>
      </c>
    </row>
    <row r="41" spans="1:1" x14ac:dyDescent="0.25">
      <c r="A41" s="35" t="s">
        <v>286</v>
      </c>
    </row>
    <row r="42" spans="1:1" x14ac:dyDescent="0.25">
      <c r="A42" s="35" t="s">
        <v>287</v>
      </c>
    </row>
    <row r="43" spans="1:1" x14ac:dyDescent="0.25">
      <c r="A43" s="35" t="s">
        <v>288</v>
      </c>
    </row>
    <row r="44" spans="1:1" x14ac:dyDescent="0.25">
      <c r="A44" s="35" t="s">
        <v>289</v>
      </c>
    </row>
    <row r="45" spans="1:1" x14ac:dyDescent="0.25">
      <c r="A45" s="35" t="s">
        <v>290</v>
      </c>
    </row>
    <row r="46" spans="1:1" x14ac:dyDescent="0.25">
      <c r="A46" s="35" t="s">
        <v>291</v>
      </c>
    </row>
    <row r="48" spans="1:1" x14ac:dyDescent="0.25">
      <c r="A48" s="36" t="s">
        <v>292</v>
      </c>
    </row>
    <row r="49" spans="1:1" x14ac:dyDescent="0.25">
      <c r="A49" s="35" t="s">
        <v>293</v>
      </c>
    </row>
    <row r="50" spans="1:1" x14ac:dyDescent="0.25">
      <c r="A50" s="35" t="s">
        <v>294</v>
      </c>
    </row>
    <row r="51" spans="1:1" x14ac:dyDescent="0.25">
      <c r="A51" s="35" t="s">
        <v>295</v>
      </c>
    </row>
    <row r="52" spans="1:1" x14ac:dyDescent="0.25">
      <c r="A52" s="35" t="s">
        <v>296</v>
      </c>
    </row>
    <row r="53" spans="1:1" x14ac:dyDescent="0.25">
      <c r="A53" s="35" t="s">
        <v>297</v>
      </c>
    </row>
    <row r="55" spans="1:1" x14ac:dyDescent="0.25">
      <c r="A55" s="36" t="s">
        <v>298</v>
      </c>
    </row>
    <row r="56" spans="1:1" x14ac:dyDescent="0.25">
      <c r="A56" s="35" t="s">
        <v>299</v>
      </c>
    </row>
    <row r="58" spans="1:1" x14ac:dyDescent="0.25">
      <c r="A58" s="35" t="s">
        <v>300</v>
      </c>
    </row>
    <row r="60" spans="1:1" x14ac:dyDescent="0.25">
      <c r="A60" s="35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14" zoomScale="80" zoomScaleNormal="80" workbookViewId="0">
      <selection activeCell="J15" sqref="J15"/>
    </sheetView>
  </sheetViews>
  <sheetFormatPr defaultRowHeight="15" x14ac:dyDescent="0.25"/>
  <cols>
    <col min="1" max="1" width="9.7109375" style="1" customWidth="1"/>
    <col min="2" max="2" width="13.42578125" style="26" bestFit="1" customWidth="1"/>
    <col min="3" max="3" width="12.140625" style="26" bestFit="1" customWidth="1"/>
    <col min="4" max="4" width="11" bestFit="1" customWidth="1"/>
    <col min="5" max="5" width="15.5703125" bestFit="1" customWidth="1"/>
    <col min="6" max="6" width="21.28515625" bestFit="1" customWidth="1"/>
    <col min="7" max="7" width="6.5703125" style="1" bestFit="1" customWidth="1"/>
    <col min="8" max="8" width="6" bestFit="1" customWidth="1"/>
    <col min="9" max="9" width="14.28515625" style="1" hidden="1" customWidth="1"/>
    <col min="10" max="10" width="15.140625" style="68" bestFit="1" customWidth="1"/>
    <col min="11" max="11" width="11.85546875" style="5" bestFit="1" customWidth="1"/>
    <col min="12" max="12" width="12.42578125" style="5" bestFit="1" customWidth="1"/>
    <col min="13" max="13" width="6.5703125" style="1" bestFit="1" customWidth="1"/>
    <col min="14" max="14" width="6.5703125" style="1" customWidth="1"/>
    <col min="15" max="17" width="7.140625" style="1" bestFit="1" customWidth="1"/>
    <col min="18" max="18" width="7.140625" style="1" customWidth="1"/>
    <col min="19" max="19" width="9.42578125" style="69" bestFit="1" customWidth="1"/>
    <col min="20" max="20" width="12.7109375" style="1" customWidth="1"/>
    <col min="21" max="21" width="17.85546875" bestFit="1" customWidth="1"/>
  </cols>
  <sheetData>
    <row r="1" spans="1:24" ht="24" thickBot="1" x14ac:dyDescent="0.4">
      <c r="A1" s="95" t="s">
        <v>302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37"/>
    </row>
    <row r="2" spans="1:24" s="2" customFormat="1" ht="39.950000000000003" customHeight="1" thickBot="1" x14ac:dyDescent="0.3">
      <c r="A2" s="38" t="s">
        <v>0</v>
      </c>
      <c r="B2" s="39" t="s">
        <v>19</v>
      </c>
      <c r="C2" s="39" t="s">
        <v>20</v>
      </c>
      <c r="D2" s="39" t="s">
        <v>1</v>
      </c>
      <c r="E2" s="39" t="s">
        <v>2</v>
      </c>
      <c r="F2" s="39" t="s">
        <v>15</v>
      </c>
      <c r="G2" s="39" t="s">
        <v>3</v>
      </c>
      <c r="H2" s="39" t="s">
        <v>4</v>
      </c>
      <c r="I2" s="39" t="s">
        <v>0</v>
      </c>
      <c r="J2" s="40" t="s">
        <v>14</v>
      </c>
      <c r="K2" s="41" t="s">
        <v>303</v>
      </c>
      <c r="L2" s="42" t="s">
        <v>16</v>
      </c>
      <c r="M2" s="39" t="s">
        <v>17</v>
      </c>
      <c r="N2" s="39" t="s">
        <v>22</v>
      </c>
      <c r="O2" s="39" t="s">
        <v>35</v>
      </c>
      <c r="P2" s="39" t="s">
        <v>34</v>
      </c>
      <c r="Q2" s="39" t="s">
        <v>33</v>
      </c>
      <c r="R2" s="39" t="s">
        <v>36</v>
      </c>
      <c r="S2" s="43" t="s">
        <v>18</v>
      </c>
      <c r="T2" s="44"/>
    </row>
    <row r="3" spans="1:24" x14ac:dyDescent="0.25">
      <c r="A3" s="45">
        <v>8</v>
      </c>
      <c r="B3" s="46">
        <v>1</v>
      </c>
      <c r="C3" s="47">
        <v>1</v>
      </c>
      <c r="D3" s="12" t="s">
        <v>6</v>
      </c>
      <c r="E3" s="12" t="s">
        <v>10</v>
      </c>
      <c r="F3" s="12" t="s">
        <v>11</v>
      </c>
      <c r="G3" s="13">
        <v>1970</v>
      </c>
      <c r="H3" s="12" t="s">
        <v>304</v>
      </c>
      <c r="I3" s="13"/>
      <c r="J3" s="48">
        <v>2.045289351851852E-2</v>
      </c>
      <c r="K3" s="49">
        <f t="shared" ref="K3:K37" si="0">J3/7.2</f>
        <v>2.8406796553497944E-3</v>
      </c>
      <c r="L3" s="48">
        <v>0</v>
      </c>
      <c r="M3" s="13">
        <v>15</v>
      </c>
      <c r="N3" s="13">
        <v>15</v>
      </c>
      <c r="O3" s="13">
        <v>15</v>
      </c>
      <c r="P3" s="13">
        <v>15</v>
      </c>
      <c r="Q3" s="13">
        <v>15</v>
      </c>
      <c r="R3" s="50">
        <v>15</v>
      </c>
      <c r="S3" s="51">
        <f t="shared" ref="S3:S9" si="1">SUBTOTAL(9,M3:R3)</f>
        <v>90</v>
      </c>
      <c r="T3" s="52"/>
      <c r="U3" s="53"/>
      <c r="W3" s="54"/>
      <c r="X3" s="34"/>
    </row>
    <row r="4" spans="1:24" x14ac:dyDescent="0.25">
      <c r="A4" s="55">
        <v>13</v>
      </c>
      <c r="B4" s="56">
        <v>2</v>
      </c>
      <c r="C4" s="57">
        <v>2</v>
      </c>
      <c r="D4" s="6" t="s">
        <v>6</v>
      </c>
      <c r="E4" s="6" t="s">
        <v>129</v>
      </c>
      <c r="F4" s="6" t="s">
        <v>130</v>
      </c>
      <c r="G4" s="3">
        <v>1982</v>
      </c>
      <c r="H4" s="6" t="s">
        <v>304</v>
      </c>
      <c r="I4" s="3"/>
      <c r="J4" s="58">
        <v>2.1110648148148146E-2</v>
      </c>
      <c r="K4" s="49">
        <f t="shared" si="0"/>
        <v>2.9320344650205759E-3</v>
      </c>
      <c r="L4" s="58">
        <f>J4-$J$3</f>
        <v>6.5775462962962619E-4</v>
      </c>
      <c r="M4" s="3">
        <v>0</v>
      </c>
      <c r="N4" s="3">
        <v>12</v>
      </c>
      <c r="O4" s="3">
        <v>10</v>
      </c>
      <c r="P4" s="3">
        <v>0</v>
      </c>
      <c r="Q4" s="3">
        <v>0</v>
      </c>
      <c r="R4" s="50">
        <v>12</v>
      </c>
      <c r="S4" s="51">
        <f t="shared" si="1"/>
        <v>34</v>
      </c>
      <c r="T4" s="52"/>
      <c r="U4" s="53"/>
      <c r="W4" s="54"/>
      <c r="X4" s="34"/>
    </row>
    <row r="5" spans="1:24" x14ac:dyDescent="0.25">
      <c r="A5" s="55">
        <v>38</v>
      </c>
      <c r="B5" s="56">
        <v>3</v>
      </c>
      <c r="C5" s="57">
        <v>3</v>
      </c>
      <c r="D5" s="6" t="s">
        <v>177</v>
      </c>
      <c r="E5" s="6" t="s">
        <v>178</v>
      </c>
      <c r="F5" s="6" t="s">
        <v>305</v>
      </c>
      <c r="G5" s="3">
        <v>1987</v>
      </c>
      <c r="H5" s="6" t="s">
        <v>304</v>
      </c>
      <c r="I5" s="3"/>
      <c r="J5" s="58">
        <v>2.2145601851851854E-2</v>
      </c>
      <c r="K5" s="49">
        <f t="shared" si="0"/>
        <v>3.0757780349794242E-3</v>
      </c>
      <c r="L5" s="58">
        <f t="shared" ref="L5:L37" si="2">J5-$J$3</f>
        <v>1.6927083333333343E-3</v>
      </c>
      <c r="M5" s="3">
        <v>5</v>
      </c>
      <c r="N5" s="3">
        <v>3</v>
      </c>
      <c r="O5" s="3">
        <v>0</v>
      </c>
      <c r="P5" s="3">
        <v>0</v>
      </c>
      <c r="Q5" s="3">
        <v>12</v>
      </c>
      <c r="R5" s="50">
        <v>10</v>
      </c>
      <c r="S5" s="51">
        <f t="shared" si="1"/>
        <v>30</v>
      </c>
      <c r="W5" s="54"/>
      <c r="X5" s="34"/>
    </row>
    <row r="6" spans="1:24" x14ac:dyDescent="0.25">
      <c r="A6" s="55">
        <v>36</v>
      </c>
      <c r="B6" s="56">
        <v>4</v>
      </c>
      <c r="C6" s="56">
        <v>4</v>
      </c>
      <c r="D6" s="6" t="s">
        <v>151</v>
      </c>
      <c r="E6" s="6" t="s">
        <v>156</v>
      </c>
      <c r="F6" s="6" t="s">
        <v>305</v>
      </c>
      <c r="G6" s="3">
        <v>1984</v>
      </c>
      <c r="H6" s="6" t="s">
        <v>304</v>
      </c>
      <c r="I6" s="3"/>
      <c r="J6" s="58">
        <v>2.248171296296296E-2</v>
      </c>
      <c r="K6" s="49">
        <f t="shared" si="0"/>
        <v>3.1224601337448555E-3</v>
      </c>
      <c r="L6" s="58">
        <f t="shared" si="2"/>
        <v>2.0288194444444407E-3</v>
      </c>
      <c r="M6" s="3">
        <v>10</v>
      </c>
      <c r="N6" s="3">
        <v>10</v>
      </c>
      <c r="O6" s="3">
        <v>8</v>
      </c>
      <c r="P6" s="3">
        <v>6</v>
      </c>
      <c r="Q6" s="3">
        <v>10</v>
      </c>
      <c r="R6" s="59">
        <v>8</v>
      </c>
      <c r="S6" s="51">
        <f t="shared" si="1"/>
        <v>52</v>
      </c>
      <c r="T6" s="52"/>
      <c r="U6" s="53"/>
      <c r="W6" s="34"/>
      <c r="X6" s="34"/>
    </row>
    <row r="7" spans="1:24" x14ac:dyDescent="0.25">
      <c r="A7" s="55">
        <v>7</v>
      </c>
      <c r="B7" s="56">
        <v>5</v>
      </c>
      <c r="C7" s="56">
        <v>5</v>
      </c>
      <c r="D7" s="6" t="s">
        <v>46</v>
      </c>
      <c r="E7" s="6" t="s">
        <v>47</v>
      </c>
      <c r="F7" s="6" t="s">
        <v>48</v>
      </c>
      <c r="G7" s="3">
        <v>1970</v>
      </c>
      <c r="H7" s="6" t="s">
        <v>304</v>
      </c>
      <c r="I7" s="3"/>
      <c r="J7" s="58">
        <v>2.2735879629629627E-2</v>
      </c>
      <c r="K7" s="49">
        <f t="shared" si="0"/>
        <v>3.1577610596707816E-3</v>
      </c>
      <c r="L7" s="58">
        <f t="shared" si="2"/>
        <v>2.2829861111111072E-3</v>
      </c>
      <c r="M7" s="3">
        <v>1</v>
      </c>
      <c r="N7" s="3">
        <v>1</v>
      </c>
      <c r="O7" s="3">
        <v>3</v>
      </c>
      <c r="P7" s="3">
        <v>3</v>
      </c>
      <c r="Q7" s="3">
        <v>0</v>
      </c>
      <c r="R7" s="50">
        <v>6</v>
      </c>
      <c r="S7" s="51">
        <f t="shared" si="1"/>
        <v>14</v>
      </c>
      <c r="W7" s="34"/>
      <c r="X7" s="34"/>
    </row>
    <row r="8" spans="1:24" x14ac:dyDescent="0.25">
      <c r="A8" s="55">
        <v>26</v>
      </c>
      <c r="B8" s="56">
        <v>6</v>
      </c>
      <c r="C8" s="56">
        <v>6</v>
      </c>
      <c r="D8" s="6" t="s">
        <v>306</v>
      </c>
      <c r="E8" s="6" t="s">
        <v>307</v>
      </c>
      <c r="F8" s="6" t="s">
        <v>308</v>
      </c>
      <c r="G8" s="3">
        <v>1988</v>
      </c>
      <c r="H8" s="6" t="s">
        <v>304</v>
      </c>
      <c r="I8" s="3"/>
      <c r="J8" s="58">
        <v>2.2766666666666668E-2</v>
      </c>
      <c r="K8" s="49">
        <f t="shared" si="0"/>
        <v>3.162037037037037E-3</v>
      </c>
      <c r="L8" s="58">
        <f t="shared" si="2"/>
        <v>2.3137731481481481E-3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50">
        <v>5</v>
      </c>
      <c r="S8" s="51">
        <f t="shared" si="1"/>
        <v>5</v>
      </c>
      <c r="T8" s="52"/>
      <c r="U8" s="53"/>
      <c r="W8" s="34"/>
      <c r="X8" s="34"/>
    </row>
    <row r="9" spans="1:24" x14ac:dyDescent="0.25">
      <c r="A9" s="55">
        <v>23</v>
      </c>
      <c r="B9" s="56">
        <v>7</v>
      </c>
      <c r="C9" s="56">
        <v>7</v>
      </c>
      <c r="D9" s="6" t="s">
        <v>23</v>
      </c>
      <c r="E9" s="6" t="s">
        <v>24</v>
      </c>
      <c r="F9" s="6" t="s">
        <v>305</v>
      </c>
      <c r="G9" s="3">
        <v>1995</v>
      </c>
      <c r="H9" s="6" t="s">
        <v>304</v>
      </c>
      <c r="I9" s="3"/>
      <c r="J9" s="58">
        <v>2.2958449074074076E-2</v>
      </c>
      <c r="K9" s="49">
        <f t="shared" si="0"/>
        <v>3.1886734825102882E-3</v>
      </c>
      <c r="L9" s="58">
        <f t="shared" si="2"/>
        <v>2.505555555555556E-3</v>
      </c>
      <c r="M9" s="3">
        <v>0</v>
      </c>
      <c r="N9" s="3">
        <v>0</v>
      </c>
      <c r="O9" s="3">
        <v>0</v>
      </c>
      <c r="P9" s="3">
        <v>1</v>
      </c>
      <c r="Q9" s="3">
        <v>4</v>
      </c>
      <c r="R9" s="50">
        <v>4</v>
      </c>
      <c r="S9" s="51">
        <f t="shared" si="1"/>
        <v>9</v>
      </c>
      <c r="T9" s="52"/>
      <c r="U9" s="53"/>
      <c r="W9" s="54"/>
      <c r="X9" s="34"/>
    </row>
    <row r="10" spans="1:24" x14ac:dyDescent="0.25">
      <c r="A10" s="55">
        <v>1</v>
      </c>
      <c r="B10" s="56">
        <v>8</v>
      </c>
      <c r="C10" s="57">
        <v>1</v>
      </c>
      <c r="D10" s="6" t="s">
        <v>209</v>
      </c>
      <c r="E10" s="6" t="s">
        <v>210</v>
      </c>
      <c r="F10" s="6" t="s">
        <v>25</v>
      </c>
      <c r="G10" s="3">
        <v>1967</v>
      </c>
      <c r="H10" s="6" t="s">
        <v>309</v>
      </c>
      <c r="I10" s="3"/>
      <c r="J10" s="58">
        <v>2.3239236111111113E-2</v>
      </c>
      <c r="K10" s="49">
        <f t="shared" si="0"/>
        <v>3.2276716820987656E-3</v>
      </c>
      <c r="L10" s="58">
        <f t="shared" si="2"/>
        <v>2.7863425925925937E-3</v>
      </c>
      <c r="M10" s="3">
        <v>15</v>
      </c>
      <c r="N10" s="3">
        <v>12</v>
      </c>
      <c r="O10" s="3">
        <v>12</v>
      </c>
      <c r="P10" s="3">
        <v>15</v>
      </c>
      <c r="Q10" s="3">
        <v>12</v>
      </c>
      <c r="R10" s="50">
        <v>15</v>
      </c>
      <c r="S10" s="51">
        <f>SUBTOTAL(9,M10:R10)</f>
        <v>81</v>
      </c>
      <c r="T10" s="52"/>
      <c r="U10" s="53"/>
      <c r="W10" s="34"/>
      <c r="X10" s="34"/>
    </row>
    <row r="11" spans="1:24" x14ac:dyDescent="0.25">
      <c r="A11" s="55">
        <v>31</v>
      </c>
      <c r="B11" s="56">
        <v>9</v>
      </c>
      <c r="C11" s="56">
        <v>8</v>
      </c>
      <c r="D11" s="6" t="s">
        <v>51</v>
      </c>
      <c r="E11" s="6" t="s">
        <v>165</v>
      </c>
      <c r="F11" s="6" t="s">
        <v>305</v>
      </c>
      <c r="G11" s="3">
        <v>1983</v>
      </c>
      <c r="H11" s="6" t="s">
        <v>304</v>
      </c>
      <c r="I11" s="3"/>
      <c r="J11" s="58">
        <v>2.3633101851851853E-2</v>
      </c>
      <c r="K11" s="49">
        <f t="shared" si="0"/>
        <v>3.282375257201646E-3</v>
      </c>
      <c r="L11" s="58">
        <f t="shared" si="2"/>
        <v>3.1802083333333335E-3</v>
      </c>
      <c r="M11" s="3">
        <v>0</v>
      </c>
      <c r="N11" s="3">
        <v>0</v>
      </c>
      <c r="O11" s="3">
        <v>1</v>
      </c>
      <c r="P11" s="3">
        <v>1</v>
      </c>
      <c r="Q11" s="3">
        <v>3</v>
      </c>
      <c r="R11" s="59">
        <v>3</v>
      </c>
      <c r="S11" s="51">
        <f t="shared" ref="S11:S12" si="3">SUBTOTAL(9,M11:R11)</f>
        <v>8</v>
      </c>
      <c r="T11" s="52"/>
      <c r="U11" s="53"/>
    </row>
    <row r="12" spans="1:24" x14ac:dyDescent="0.25">
      <c r="A12" s="55">
        <v>33</v>
      </c>
      <c r="B12" s="56">
        <v>10</v>
      </c>
      <c r="C12" s="56">
        <v>9</v>
      </c>
      <c r="D12" s="6" t="s">
        <v>7</v>
      </c>
      <c r="E12" s="6" t="s">
        <v>8</v>
      </c>
      <c r="F12" s="6" t="s">
        <v>9</v>
      </c>
      <c r="G12" s="3">
        <v>1980</v>
      </c>
      <c r="H12" s="6" t="s">
        <v>304</v>
      </c>
      <c r="I12" s="3"/>
      <c r="J12" s="58">
        <v>2.3753472222222221E-2</v>
      </c>
      <c r="K12" s="49">
        <f t="shared" si="0"/>
        <v>3.2990933641975305E-3</v>
      </c>
      <c r="L12" s="58">
        <f t="shared" si="2"/>
        <v>3.3005787037037014E-3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50">
        <v>2</v>
      </c>
      <c r="S12" s="51">
        <f t="shared" si="3"/>
        <v>7</v>
      </c>
      <c r="T12" s="52"/>
      <c r="U12" s="53"/>
    </row>
    <row r="13" spans="1:24" x14ac:dyDescent="0.25">
      <c r="A13" s="55">
        <v>4</v>
      </c>
      <c r="B13" s="56">
        <v>11</v>
      </c>
      <c r="C13" s="57">
        <v>1</v>
      </c>
      <c r="D13" s="6" t="s">
        <v>26</v>
      </c>
      <c r="E13" s="6" t="s">
        <v>27</v>
      </c>
      <c r="F13" s="6" t="s">
        <v>25</v>
      </c>
      <c r="G13" s="3">
        <v>1944</v>
      </c>
      <c r="H13" s="6" t="s">
        <v>310</v>
      </c>
      <c r="I13" s="3"/>
      <c r="J13" s="58">
        <v>2.3974074074074075E-2</v>
      </c>
      <c r="K13" s="49">
        <f t="shared" si="0"/>
        <v>3.3297325102880659E-3</v>
      </c>
      <c r="L13" s="58">
        <f t="shared" si="2"/>
        <v>3.5211805555555552E-3</v>
      </c>
      <c r="M13" s="3">
        <v>0</v>
      </c>
      <c r="N13" s="3">
        <v>0</v>
      </c>
      <c r="O13" s="3">
        <v>15</v>
      </c>
      <c r="P13" s="3">
        <v>0</v>
      </c>
      <c r="Q13" s="3">
        <v>15</v>
      </c>
      <c r="R13" s="50">
        <v>15</v>
      </c>
      <c r="S13" s="51">
        <f>SUBTOTAL(9,M13:R13)</f>
        <v>45</v>
      </c>
    </row>
    <row r="14" spans="1:24" x14ac:dyDescent="0.25">
      <c r="A14" s="55">
        <v>15</v>
      </c>
      <c r="B14" s="56">
        <v>12</v>
      </c>
      <c r="C14" s="57">
        <v>2</v>
      </c>
      <c r="D14" s="6" t="s">
        <v>43</v>
      </c>
      <c r="E14" s="6" t="s">
        <v>311</v>
      </c>
      <c r="F14" s="6" t="s">
        <v>312</v>
      </c>
      <c r="G14" s="3">
        <v>1947</v>
      </c>
      <c r="H14" s="6" t="s">
        <v>310</v>
      </c>
      <c r="I14" s="3"/>
      <c r="J14" s="58">
        <v>2.4117939814814814E-2</v>
      </c>
      <c r="K14" s="49">
        <f t="shared" si="0"/>
        <v>3.3497138631687243E-3</v>
      </c>
      <c r="L14" s="58">
        <f t="shared" si="2"/>
        <v>3.6650462962962947E-3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59">
        <v>12</v>
      </c>
      <c r="S14" s="51">
        <f>SUBTOTAL(9,M14:R14)</f>
        <v>12</v>
      </c>
    </row>
    <row r="15" spans="1:24" x14ac:dyDescent="0.25">
      <c r="A15" s="55">
        <v>19</v>
      </c>
      <c r="B15" s="56">
        <v>13</v>
      </c>
      <c r="C15" s="56">
        <v>10</v>
      </c>
      <c r="D15" s="6" t="s">
        <v>12</v>
      </c>
      <c r="E15" s="6" t="s">
        <v>13</v>
      </c>
      <c r="F15" s="6" t="s">
        <v>305</v>
      </c>
      <c r="G15" s="3">
        <v>1973</v>
      </c>
      <c r="H15" s="6" t="s">
        <v>304</v>
      </c>
      <c r="I15" s="3"/>
      <c r="J15" s="58">
        <v>2.4981365740740738E-2</v>
      </c>
      <c r="K15" s="49">
        <f t="shared" si="0"/>
        <v>3.4696341306584355E-3</v>
      </c>
      <c r="L15" s="58">
        <f t="shared" si="2"/>
        <v>4.5284722222222185E-3</v>
      </c>
      <c r="M15" s="3">
        <v>2</v>
      </c>
      <c r="N15" s="3">
        <v>1</v>
      </c>
      <c r="O15" s="3">
        <v>1</v>
      </c>
      <c r="P15" s="3">
        <v>4</v>
      </c>
      <c r="Q15" s="3">
        <v>5</v>
      </c>
      <c r="R15" s="50">
        <v>1</v>
      </c>
      <c r="S15" s="51">
        <f t="shared" ref="S15:S22" si="4">SUBTOTAL(9,M15:R15)</f>
        <v>14</v>
      </c>
    </row>
    <row r="16" spans="1:24" x14ac:dyDescent="0.25">
      <c r="A16" s="55">
        <v>22</v>
      </c>
      <c r="B16" s="56">
        <v>14</v>
      </c>
      <c r="C16" s="56">
        <v>11</v>
      </c>
      <c r="D16" s="6" t="s">
        <v>313</v>
      </c>
      <c r="E16" s="6" t="s">
        <v>314</v>
      </c>
      <c r="F16" s="6" t="s">
        <v>305</v>
      </c>
      <c r="G16" s="3">
        <v>1991</v>
      </c>
      <c r="H16" s="6" t="s">
        <v>304</v>
      </c>
      <c r="I16" s="3"/>
      <c r="J16" s="58">
        <v>2.5081365740740741E-2</v>
      </c>
      <c r="K16" s="49">
        <f t="shared" si="0"/>
        <v>3.4835230195473252E-3</v>
      </c>
      <c r="L16" s="58">
        <f t="shared" si="2"/>
        <v>4.6284722222222213E-3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50">
        <v>1</v>
      </c>
      <c r="S16" s="51">
        <f t="shared" si="4"/>
        <v>1</v>
      </c>
    </row>
    <row r="17" spans="1:21" x14ac:dyDescent="0.25">
      <c r="A17" s="55">
        <v>32</v>
      </c>
      <c r="B17" s="56">
        <v>15</v>
      </c>
      <c r="C17" s="56">
        <v>12</v>
      </c>
      <c r="D17" s="6" t="s">
        <v>122</v>
      </c>
      <c r="E17" s="6" t="s">
        <v>123</v>
      </c>
      <c r="F17" s="6" t="s">
        <v>305</v>
      </c>
      <c r="G17" s="3">
        <v>1979</v>
      </c>
      <c r="H17" s="6" t="s">
        <v>304</v>
      </c>
      <c r="I17" s="3"/>
      <c r="J17" s="58">
        <v>2.510439814814815E-2</v>
      </c>
      <c r="K17" s="49">
        <f t="shared" si="0"/>
        <v>3.4867219650205764E-3</v>
      </c>
      <c r="L17" s="58">
        <f t="shared" si="2"/>
        <v>4.6515046296296304E-3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50">
        <v>1</v>
      </c>
      <c r="S17" s="51">
        <f t="shared" si="4"/>
        <v>5</v>
      </c>
      <c r="T17" s="52"/>
      <c r="U17" s="53"/>
    </row>
    <row r="18" spans="1:21" x14ac:dyDescent="0.25">
      <c r="A18" s="55">
        <v>21</v>
      </c>
      <c r="B18" s="56">
        <v>16</v>
      </c>
      <c r="C18" s="56">
        <v>13</v>
      </c>
      <c r="D18" s="6" t="s">
        <v>151</v>
      </c>
      <c r="E18" s="6" t="s">
        <v>315</v>
      </c>
      <c r="F18" s="6" t="s">
        <v>305</v>
      </c>
      <c r="G18" s="3">
        <v>1977</v>
      </c>
      <c r="H18" s="6" t="s">
        <v>304</v>
      </c>
      <c r="I18" s="3"/>
      <c r="J18" s="58">
        <v>2.5553240740740741E-2</v>
      </c>
      <c r="K18" s="49">
        <f t="shared" si="0"/>
        <v>3.5490612139917697E-3</v>
      </c>
      <c r="L18" s="58">
        <f t="shared" si="2"/>
        <v>5.1003472222222214E-3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50">
        <v>1</v>
      </c>
      <c r="S18" s="51">
        <f t="shared" si="4"/>
        <v>1</v>
      </c>
      <c r="T18" s="52"/>
      <c r="U18" s="53"/>
    </row>
    <row r="19" spans="1:21" x14ac:dyDescent="0.25">
      <c r="A19" s="55">
        <v>29</v>
      </c>
      <c r="B19" s="56">
        <v>17</v>
      </c>
      <c r="C19" s="56">
        <v>14</v>
      </c>
      <c r="D19" s="6" t="s">
        <v>159</v>
      </c>
      <c r="E19" s="6" t="s">
        <v>160</v>
      </c>
      <c r="F19" s="6" t="s">
        <v>161</v>
      </c>
      <c r="G19" s="3">
        <v>1976</v>
      </c>
      <c r="H19" s="6" t="s">
        <v>304</v>
      </c>
      <c r="I19" s="3"/>
      <c r="J19" s="58">
        <v>2.5689583333333335E-2</v>
      </c>
      <c r="K19" s="49">
        <f t="shared" si="0"/>
        <v>3.5679976851851853E-3</v>
      </c>
      <c r="L19" s="58">
        <f t="shared" si="2"/>
        <v>5.2366898148148155E-3</v>
      </c>
      <c r="M19" s="3">
        <v>0</v>
      </c>
      <c r="N19" s="3">
        <v>0</v>
      </c>
      <c r="O19" s="3">
        <v>0</v>
      </c>
      <c r="P19" s="3">
        <v>1</v>
      </c>
      <c r="Q19" s="3">
        <v>1</v>
      </c>
      <c r="R19" s="50">
        <v>1</v>
      </c>
      <c r="S19" s="51">
        <f t="shared" si="4"/>
        <v>3</v>
      </c>
      <c r="T19" s="52"/>
      <c r="U19" s="53"/>
    </row>
    <row r="20" spans="1:21" x14ac:dyDescent="0.25">
      <c r="A20" s="55">
        <v>2</v>
      </c>
      <c r="B20" s="56">
        <v>18</v>
      </c>
      <c r="C20" s="56">
        <v>15</v>
      </c>
      <c r="D20" s="6" t="s">
        <v>53</v>
      </c>
      <c r="E20" s="6" t="s">
        <v>210</v>
      </c>
      <c r="F20" s="6" t="s">
        <v>25</v>
      </c>
      <c r="G20" s="3">
        <v>1995</v>
      </c>
      <c r="H20" s="6" t="s">
        <v>304</v>
      </c>
      <c r="I20" s="3"/>
      <c r="J20" s="58">
        <v>2.6315046296296298E-2</v>
      </c>
      <c r="K20" s="49">
        <f t="shared" si="0"/>
        <v>3.6548675411522636E-3</v>
      </c>
      <c r="L20" s="58">
        <f t="shared" si="2"/>
        <v>5.8621527777777786E-3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50">
        <v>1</v>
      </c>
      <c r="S20" s="51">
        <f t="shared" si="4"/>
        <v>3</v>
      </c>
    </row>
    <row r="21" spans="1:21" x14ac:dyDescent="0.25">
      <c r="A21" s="55">
        <v>20</v>
      </c>
      <c r="B21" s="56">
        <v>19</v>
      </c>
      <c r="C21" s="56">
        <v>16</v>
      </c>
      <c r="D21" s="6" t="s">
        <v>45</v>
      </c>
      <c r="E21" s="6" t="s">
        <v>13</v>
      </c>
      <c r="F21" s="6" t="s">
        <v>305</v>
      </c>
      <c r="G21" s="3">
        <v>1997</v>
      </c>
      <c r="H21" s="60" t="s">
        <v>304</v>
      </c>
      <c r="I21" s="3"/>
      <c r="J21" s="58">
        <v>2.6940509259259258E-2</v>
      </c>
      <c r="K21" s="49">
        <f t="shared" si="0"/>
        <v>3.7417373971193411E-3</v>
      </c>
      <c r="L21" s="58">
        <f t="shared" si="2"/>
        <v>6.4876157407407382E-3</v>
      </c>
      <c r="M21" s="3">
        <v>8</v>
      </c>
      <c r="N21" s="3">
        <v>5</v>
      </c>
      <c r="O21" s="3">
        <v>5</v>
      </c>
      <c r="P21" s="3">
        <v>8</v>
      </c>
      <c r="Q21" s="3">
        <v>8</v>
      </c>
      <c r="R21" s="50">
        <v>1</v>
      </c>
      <c r="S21" s="51">
        <f t="shared" si="4"/>
        <v>35</v>
      </c>
    </row>
    <row r="22" spans="1:21" x14ac:dyDescent="0.25">
      <c r="A22" s="55">
        <v>37</v>
      </c>
      <c r="B22" s="56">
        <v>20</v>
      </c>
      <c r="C22" s="56">
        <v>17</v>
      </c>
      <c r="D22" s="6" t="s">
        <v>234</v>
      </c>
      <c r="E22" s="6" t="s">
        <v>235</v>
      </c>
      <c r="F22" s="6" t="s">
        <v>305</v>
      </c>
      <c r="G22" s="3">
        <v>1987</v>
      </c>
      <c r="H22" s="6" t="s">
        <v>304</v>
      </c>
      <c r="I22" s="3"/>
      <c r="J22" s="58">
        <v>2.7006249999999999E-2</v>
      </c>
      <c r="K22" s="49">
        <f t="shared" si="0"/>
        <v>3.7508680555555555E-3</v>
      </c>
      <c r="L22" s="58">
        <f t="shared" si="2"/>
        <v>6.5533564814814795E-3</v>
      </c>
      <c r="M22" s="3">
        <v>1</v>
      </c>
      <c r="N22" s="3">
        <v>0</v>
      </c>
      <c r="O22" s="3">
        <v>1</v>
      </c>
      <c r="P22" s="3">
        <v>1</v>
      </c>
      <c r="Q22" s="3">
        <v>0</v>
      </c>
      <c r="R22" s="59">
        <v>1</v>
      </c>
      <c r="S22" s="51">
        <f t="shared" si="4"/>
        <v>4</v>
      </c>
      <c r="T22" s="52"/>
      <c r="U22" s="53"/>
    </row>
    <row r="23" spans="1:21" x14ac:dyDescent="0.25">
      <c r="A23" s="55">
        <v>16</v>
      </c>
      <c r="B23" s="56">
        <v>21</v>
      </c>
      <c r="C23" s="57">
        <v>3</v>
      </c>
      <c r="D23" s="6" t="s">
        <v>316</v>
      </c>
      <c r="E23" s="6" t="s">
        <v>317</v>
      </c>
      <c r="F23" s="6" t="s">
        <v>305</v>
      </c>
      <c r="G23" s="3">
        <v>1952</v>
      </c>
      <c r="H23" s="6" t="s">
        <v>310</v>
      </c>
      <c r="I23" s="3"/>
      <c r="J23" s="58">
        <v>2.7721990740740738E-2</v>
      </c>
      <c r="K23" s="49">
        <f t="shared" si="0"/>
        <v>3.8502764917695467E-3</v>
      </c>
      <c r="L23" s="58">
        <f t="shared" si="2"/>
        <v>7.2690972222222185E-3</v>
      </c>
      <c r="M23" s="3">
        <v>0</v>
      </c>
      <c r="N23" s="3">
        <v>0</v>
      </c>
      <c r="O23" s="3">
        <v>10</v>
      </c>
      <c r="P23" s="3">
        <v>15</v>
      </c>
      <c r="Q23" s="3">
        <v>12</v>
      </c>
      <c r="R23" s="50">
        <v>10</v>
      </c>
      <c r="S23" s="51">
        <f>SUBTOTAL(9,M23:R23)</f>
        <v>47</v>
      </c>
      <c r="T23" s="52"/>
      <c r="U23" s="53"/>
    </row>
    <row r="24" spans="1:21" x14ac:dyDescent="0.25">
      <c r="A24" s="55">
        <v>10</v>
      </c>
      <c r="B24" s="56">
        <v>22</v>
      </c>
      <c r="C24" s="56">
        <v>18</v>
      </c>
      <c r="D24" s="6" t="s">
        <v>6</v>
      </c>
      <c r="E24" s="6" t="s">
        <v>131</v>
      </c>
      <c r="F24" s="6" t="s">
        <v>132</v>
      </c>
      <c r="G24" s="3">
        <v>1983</v>
      </c>
      <c r="H24" s="6" t="s">
        <v>304</v>
      </c>
      <c r="I24" s="3"/>
      <c r="J24" s="58">
        <v>2.8792245370370371E-2</v>
      </c>
      <c r="K24" s="49">
        <f t="shared" si="0"/>
        <v>3.9989229681069959E-3</v>
      </c>
      <c r="L24" s="58">
        <f t="shared" si="2"/>
        <v>8.3393518518518513E-3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50">
        <v>1</v>
      </c>
      <c r="S24" s="51">
        <f t="shared" ref="S24:S27" si="5">SUBTOTAL(9,M24:R24)</f>
        <v>1</v>
      </c>
    </row>
    <row r="25" spans="1:21" x14ac:dyDescent="0.25">
      <c r="A25" s="55">
        <v>34</v>
      </c>
      <c r="B25" s="56">
        <v>23</v>
      </c>
      <c r="C25" s="56">
        <v>19</v>
      </c>
      <c r="D25" s="6" t="s">
        <v>216</v>
      </c>
      <c r="E25" s="6" t="s">
        <v>217</v>
      </c>
      <c r="F25" s="6" t="s">
        <v>305</v>
      </c>
      <c r="G25" s="3">
        <v>1973</v>
      </c>
      <c r="H25" s="6" t="s">
        <v>304</v>
      </c>
      <c r="I25" s="3"/>
      <c r="J25" s="58">
        <v>2.9099189814814814E-2</v>
      </c>
      <c r="K25" s="49">
        <f t="shared" si="0"/>
        <v>4.041554140946502E-3</v>
      </c>
      <c r="L25" s="58">
        <f t="shared" si="2"/>
        <v>8.6462962962962943E-3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50">
        <v>1</v>
      </c>
      <c r="S25" s="51">
        <f t="shared" si="5"/>
        <v>4</v>
      </c>
    </row>
    <row r="26" spans="1:21" x14ac:dyDescent="0.25">
      <c r="A26" s="55">
        <v>17</v>
      </c>
      <c r="B26" s="56">
        <v>24</v>
      </c>
      <c r="C26" s="56">
        <v>20</v>
      </c>
      <c r="D26" s="6" t="s">
        <v>12</v>
      </c>
      <c r="E26" s="6" t="s">
        <v>139</v>
      </c>
      <c r="F26" s="6" t="s">
        <v>305</v>
      </c>
      <c r="G26" s="3">
        <v>1970</v>
      </c>
      <c r="H26" s="6" t="s">
        <v>304</v>
      </c>
      <c r="I26" s="3"/>
      <c r="J26" s="58">
        <v>2.9313078703703702E-2</v>
      </c>
      <c r="K26" s="49">
        <f t="shared" si="0"/>
        <v>4.0712609310699583E-3</v>
      </c>
      <c r="L26" s="58">
        <f t="shared" si="2"/>
        <v>8.8601851851851827E-3</v>
      </c>
      <c r="M26" s="3">
        <v>0</v>
      </c>
      <c r="N26" s="3">
        <v>1</v>
      </c>
      <c r="O26" s="3">
        <v>1</v>
      </c>
      <c r="P26" s="3">
        <v>0</v>
      </c>
      <c r="Q26" s="3">
        <v>1</v>
      </c>
      <c r="R26" s="50">
        <v>1</v>
      </c>
      <c r="S26" s="51">
        <f t="shared" si="5"/>
        <v>4</v>
      </c>
      <c r="T26" s="52"/>
      <c r="U26" s="53"/>
    </row>
    <row r="27" spans="1:21" x14ac:dyDescent="0.25">
      <c r="A27" s="55">
        <v>35</v>
      </c>
      <c r="B27" s="56">
        <v>25</v>
      </c>
      <c r="C27" s="56">
        <v>21</v>
      </c>
      <c r="D27" s="6" t="s">
        <v>144</v>
      </c>
      <c r="E27" s="6" t="s">
        <v>175</v>
      </c>
      <c r="F27" s="6" t="s">
        <v>305</v>
      </c>
      <c r="G27" s="3">
        <v>1979</v>
      </c>
      <c r="H27" s="6" t="s">
        <v>304</v>
      </c>
      <c r="I27" s="3"/>
      <c r="J27" s="58">
        <v>3.075474537037037E-2</v>
      </c>
      <c r="K27" s="49">
        <f t="shared" si="0"/>
        <v>4.2714924125514401E-3</v>
      </c>
      <c r="L27" s="58">
        <f t="shared" si="2"/>
        <v>1.030185185185185E-2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59">
        <v>1</v>
      </c>
      <c r="S27" s="51">
        <f t="shared" si="5"/>
        <v>3</v>
      </c>
      <c r="T27" s="52"/>
      <c r="U27" s="53"/>
    </row>
    <row r="28" spans="1:21" x14ac:dyDescent="0.25">
      <c r="A28" s="55">
        <v>9</v>
      </c>
      <c r="B28" s="56">
        <v>26</v>
      </c>
      <c r="C28" s="56">
        <v>4</v>
      </c>
      <c r="D28" s="6" t="s">
        <v>43</v>
      </c>
      <c r="E28" s="6" t="s">
        <v>44</v>
      </c>
      <c r="F28" s="6" t="s">
        <v>305</v>
      </c>
      <c r="G28" s="3">
        <v>1950</v>
      </c>
      <c r="H28" s="6" t="s">
        <v>310</v>
      </c>
      <c r="I28" s="3"/>
      <c r="J28" s="58">
        <v>3.1392013888888889E-2</v>
      </c>
      <c r="K28" s="49">
        <f t="shared" si="0"/>
        <v>4.3600019290123459E-3</v>
      </c>
      <c r="L28" s="58">
        <f t="shared" si="2"/>
        <v>1.093912037037037E-2</v>
      </c>
      <c r="M28" s="3">
        <v>15</v>
      </c>
      <c r="N28" s="3">
        <v>15</v>
      </c>
      <c r="O28" s="3">
        <v>8</v>
      </c>
      <c r="P28" s="3">
        <v>10</v>
      </c>
      <c r="Q28" s="3">
        <v>10</v>
      </c>
      <c r="R28" s="59">
        <v>8</v>
      </c>
      <c r="S28" s="51">
        <f>SUBTOTAL(9,M28:R28)</f>
        <v>66</v>
      </c>
      <c r="T28" s="52"/>
      <c r="U28" s="53"/>
    </row>
    <row r="29" spans="1:21" x14ac:dyDescent="0.25">
      <c r="A29" s="55">
        <v>12</v>
      </c>
      <c r="B29" s="56">
        <v>27</v>
      </c>
      <c r="C29" s="57">
        <v>1</v>
      </c>
      <c r="D29" s="6" t="s">
        <v>31</v>
      </c>
      <c r="E29" s="6" t="s">
        <v>32</v>
      </c>
      <c r="F29" s="6" t="s">
        <v>305</v>
      </c>
      <c r="G29" s="3">
        <v>1989</v>
      </c>
      <c r="H29" s="6" t="s">
        <v>21</v>
      </c>
      <c r="I29" s="3"/>
      <c r="J29" s="58">
        <v>3.2358449074074078E-2</v>
      </c>
      <c r="K29" s="49">
        <f t="shared" si="0"/>
        <v>4.4942290380658436E-3</v>
      </c>
      <c r="L29" s="58">
        <f t="shared" si="2"/>
        <v>1.1905555555555558E-2</v>
      </c>
      <c r="M29" s="3">
        <v>0</v>
      </c>
      <c r="N29" s="3">
        <v>0</v>
      </c>
      <c r="O29" s="3">
        <v>0</v>
      </c>
      <c r="P29" s="3">
        <v>0</v>
      </c>
      <c r="Q29" s="3">
        <v>8</v>
      </c>
      <c r="R29" s="50">
        <v>15</v>
      </c>
      <c r="S29" s="51">
        <f>SUBTOTAL(9,M29:R29)</f>
        <v>23</v>
      </c>
    </row>
    <row r="30" spans="1:21" x14ac:dyDescent="0.25">
      <c r="A30" s="55">
        <v>11</v>
      </c>
      <c r="B30" s="56">
        <v>28</v>
      </c>
      <c r="C30" s="57">
        <v>2</v>
      </c>
      <c r="D30" s="6" t="s">
        <v>5</v>
      </c>
      <c r="E30" s="6" t="s">
        <v>175</v>
      </c>
      <c r="F30" s="6" t="s">
        <v>318</v>
      </c>
      <c r="G30" s="3">
        <v>1965</v>
      </c>
      <c r="H30" s="6" t="s">
        <v>309</v>
      </c>
      <c r="I30" s="3"/>
      <c r="J30" s="58">
        <v>3.3214004629629632E-2</v>
      </c>
      <c r="K30" s="49">
        <f t="shared" si="0"/>
        <v>4.6130561985596712E-3</v>
      </c>
      <c r="L30" s="58">
        <f t="shared" si="2"/>
        <v>1.2761111111111112E-2</v>
      </c>
      <c r="M30" s="3">
        <v>0</v>
      </c>
      <c r="N30" s="3">
        <v>15</v>
      </c>
      <c r="O30" s="3">
        <v>15</v>
      </c>
      <c r="P30" s="3">
        <v>0</v>
      </c>
      <c r="Q30" s="3">
        <v>15</v>
      </c>
      <c r="R30" s="59">
        <v>12</v>
      </c>
      <c r="S30" s="51">
        <f>SUBTOTAL(9,M30:R30)</f>
        <v>57</v>
      </c>
      <c r="T30" s="52"/>
      <c r="U30" s="53"/>
    </row>
    <row r="31" spans="1:21" x14ac:dyDescent="0.25">
      <c r="A31" s="55">
        <v>25</v>
      </c>
      <c r="B31" s="56">
        <v>29</v>
      </c>
      <c r="C31" s="56">
        <v>22</v>
      </c>
      <c r="D31" s="6" t="s">
        <v>150</v>
      </c>
      <c r="E31" s="6" t="s">
        <v>160</v>
      </c>
      <c r="F31" s="6" t="s">
        <v>305</v>
      </c>
      <c r="G31" s="3">
        <v>1989</v>
      </c>
      <c r="H31" s="6" t="s">
        <v>304</v>
      </c>
      <c r="I31" s="3"/>
      <c r="J31" s="58">
        <v>3.3216550925925924E-2</v>
      </c>
      <c r="K31" s="49">
        <f t="shared" si="0"/>
        <v>4.6134098508230446E-3</v>
      </c>
      <c r="L31" s="58">
        <f t="shared" si="2"/>
        <v>1.2763657407407404E-2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50">
        <v>1</v>
      </c>
      <c r="S31" s="51">
        <f t="shared" ref="S31:S32" si="6">SUBTOTAL(9,M31:R31)</f>
        <v>3</v>
      </c>
      <c r="T31" s="52"/>
      <c r="U31" s="53"/>
    </row>
    <row r="32" spans="1:21" x14ac:dyDescent="0.25">
      <c r="A32" s="55">
        <v>18</v>
      </c>
      <c r="B32" s="56">
        <v>30</v>
      </c>
      <c r="C32" s="56">
        <v>23</v>
      </c>
      <c r="D32" s="6" t="s">
        <v>151</v>
      </c>
      <c r="E32" s="6" t="s">
        <v>139</v>
      </c>
      <c r="F32" s="6" t="s">
        <v>319</v>
      </c>
      <c r="G32" s="3">
        <v>1973</v>
      </c>
      <c r="H32" s="6" t="s">
        <v>304</v>
      </c>
      <c r="I32" s="3"/>
      <c r="J32" s="58">
        <v>3.3973379629629631E-2</v>
      </c>
      <c r="K32" s="49">
        <f t="shared" si="0"/>
        <v>4.7185249485596709E-3</v>
      </c>
      <c r="L32" s="58">
        <f t="shared" si="2"/>
        <v>1.3520486111111112E-2</v>
      </c>
      <c r="M32" s="3">
        <v>0</v>
      </c>
      <c r="N32" s="3">
        <v>1</v>
      </c>
      <c r="O32" s="3">
        <v>1</v>
      </c>
      <c r="P32" s="3">
        <v>1</v>
      </c>
      <c r="Q32" s="3">
        <v>1</v>
      </c>
      <c r="R32" s="50">
        <v>1</v>
      </c>
      <c r="S32" s="51">
        <f t="shared" si="6"/>
        <v>5</v>
      </c>
    </row>
    <row r="33" spans="1:21" x14ac:dyDescent="0.25">
      <c r="A33" s="55">
        <v>3</v>
      </c>
      <c r="B33" s="56">
        <v>31</v>
      </c>
      <c r="C33" s="57">
        <v>1</v>
      </c>
      <c r="D33" s="6" t="s">
        <v>320</v>
      </c>
      <c r="E33" s="6" t="s">
        <v>321</v>
      </c>
      <c r="F33" s="6" t="s">
        <v>322</v>
      </c>
      <c r="G33" s="3">
        <v>1968</v>
      </c>
      <c r="H33" s="6" t="s">
        <v>90</v>
      </c>
      <c r="I33" s="3"/>
      <c r="J33" s="58">
        <v>3.4460069444444442E-2</v>
      </c>
      <c r="K33" s="49">
        <f t="shared" si="0"/>
        <v>4.7861207561728392E-3</v>
      </c>
      <c r="L33" s="58">
        <f t="shared" si="2"/>
        <v>1.4007175925925923E-2</v>
      </c>
      <c r="M33" s="3">
        <v>0</v>
      </c>
      <c r="N33" s="3">
        <v>0</v>
      </c>
      <c r="O33" s="3">
        <v>0</v>
      </c>
      <c r="P33" s="3">
        <v>0</v>
      </c>
      <c r="Q33" s="3">
        <v>15</v>
      </c>
      <c r="R33" s="50">
        <v>15</v>
      </c>
      <c r="S33" s="51">
        <f>SUBTOTAL(9,M33:R33)</f>
        <v>30</v>
      </c>
      <c r="T33" s="52"/>
      <c r="U33" s="53"/>
    </row>
    <row r="34" spans="1:21" x14ac:dyDescent="0.25">
      <c r="A34" s="55">
        <v>27</v>
      </c>
      <c r="B34" s="56">
        <v>32</v>
      </c>
      <c r="C34" s="57">
        <v>2</v>
      </c>
      <c r="D34" s="6" t="s">
        <v>323</v>
      </c>
      <c r="E34" s="6" t="s">
        <v>324</v>
      </c>
      <c r="F34" s="6" t="s">
        <v>305</v>
      </c>
      <c r="G34" s="3">
        <v>1976</v>
      </c>
      <c r="H34" s="6" t="s">
        <v>21</v>
      </c>
      <c r="I34" s="3"/>
      <c r="J34" s="58">
        <v>3.7769444444444446E-2</v>
      </c>
      <c r="K34" s="49">
        <f t="shared" si="0"/>
        <v>5.2457561728395065E-3</v>
      </c>
      <c r="L34" s="58">
        <f t="shared" si="2"/>
        <v>1.7316550925925926E-2</v>
      </c>
      <c r="M34" s="3">
        <v>0</v>
      </c>
      <c r="N34" s="3">
        <v>0</v>
      </c>
      <c r="O34" s="3">
        <v>10</v>
      </c>
      <c r="P34" s="3">
        <v>4</v>
      </c>
      <c r="Q34" s="3">
        <v>2</v>
      </c>
      <c r="R34" s="59">
        <v>12</v>
      </c>
      <c r="S34" s="51">
        <f>SUBTOTAL(9,M34:R34)</f>
        <v>28</v>
      </c>
      <c r="T34" s="52"/>
      <c r="U34" s="53"/>
    </row>
    <row r="35" spans="1:21" x14ac:dyDescent="0.25">
      <c r="A35" s="55">
        <v>30</v>
      </c>
      <c r="B35" s="56">
        <v>33</v>
      </c>
      <c r="C35" s="56">
        <v>24</v>
      </c>
      <c r="D35" s="6" t="s">
        <v>6</v>
      </c>
      <c r="E35" s="6" t="s">
        <v>325</v>
      </c>
      <c r="F35" s="6" t="s">
        <v>326</v>
      </c>
      <c r="G35" s="3">
        <v>1979</v>
      </c>
      <c r="H35" s="6" t="s">
        <v>304</v>
      </c>
      <c r="I35" s="3"/>
      <c r="J35" s="58">
        <v>4.0500694444444443E-2</v>
      </c>
      <c r="K35" s="49">
        <f t="shared" si="0"/>
        <v>5.6250964506172835E-3</v>
      </c>
      <c r="L35" s="58">
        <f t="shared" si="2"/>
        <v>2.0047800925925924E-2</v>
      </c>
      <c r="M35" s="3">
        <v>0</v>
      </c>
      <c r="N35" s="3">
        <v>0</v>
      </c>
      <c r="O35" s="3">
        <v>0</v>
      </c>
      <c r="P35" s="3">
        <v>1</v>
      </c>
      <c r="Q35" s="3">
        <v>1</v>
      </c>
      <c r="R35" s="59">
        <v>1</v>
      </c>
      <c r="S35" s="51">
        <f>SUBTOTAL(9,M35:R35)</f>
        <v>3</v>
      </c>
      <c r="T35" s="52"/>
      <c r="U35" s="53"/>
    </row>
    <row r="36" spans="1:21" x14ac:dyDescent="0.25">
      <c r="A36" s="55">
        <v>28</v>
      </c>
      <c r="B36" s="56">
        <v>34</v>
      </c>
      <c r="C36" s="57">
        <v>3</v>
      </c>
      <c r="D36" s="6" t="s">
        <v>28</v>
      </c>
      <c r="E36" s="6" t="s">
        <v>29</v>
      </c>
      <c r="F36" s="6" t="s">
        <v>30</v>
      </c>
      <c r="G36" s="3">
        <v>1966</v>
      </c>
      <c r="H36" s="6" t="s">
        <v>309</v>
      </c>
      <c r="I36" s="3"/>
      <c r="J36" s="58">
        <v>4.4057060185185182E-2</v>
      </c>
      <c r="K36" s="49">
        <f t="shared" si="0"/>
        <v>6.119036136831275E-3</v>
      </c>
      <c r="L36" s="58">
        <f t="shared" si="2"/>
        <v>2.3604166666666662E-2</v>
      </c>
      <c r="M36" s="3">
        <v>10</v>
      </c>
      <c r="N36" s="3">
        <v>6</v>
      </c>
      <c r="O36" s="3">
        <v>10</v>
      </c>
      <c r="P36" s="3">
        <v>0</v>
      </c>
      <c r="Q36" s="3">
        <v>10</v>
      </c>
      <c r="R36" s="50">
        <v>10</v>
      </c>
      <c r="S36" s="51">
        <f>SUBTOTAL(9,M36:R36)</f>
        <v>46</v>
      </c>
    </row>
    <row r="37" spans="1:21" x14ac:dyDescent="0.25">
      <c r="A37" s="55">
        <v>14</v>
      </c>
      <c r="B37" s="56">
        <v>35</v>
      </c>
      <c r="C37" s="56">
        <v>25</v>
      </c>
      <c r="D37" s="6" t="s">
        <v>51</v>
      </c>
      <c r="E37" s="6" t="s">
        <v>10</v>
      </c>
      <c r="F37" s="6" t="s">
        <v>11</v>
      </c>
      <c r="G37" s="3">
        <v>1997</v>
      </c>
      <c r="H37" s="6" t="s">
        <v>304</v>
      </c>
      <c r="I37" s="3"/>
      <c r="J37" s="58">
        <v>4.5290393518518518E-2</v>
      </c>
      <c r="K37" s="49">
        <f t="shared" si="0"/>
        <v>6.290332433127572E-3</v>
      </c>
      <c r="L37" s="58">
        <f t="shared" si="2"/>
        <v>2.4837499999999998E-2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50">
        <v>1</v>
      </c>
      <c r="S37" s="51">
        <f>SUBTOTAL(9,M37:R37)</f>
        <v>3</v>
      </c>
      <c r="T37" s="52"/>
      <c r="U37" s="53"/>
    </row>
    <row r="38" spans="1:21" x14ac:dyDescent="0.25">
      <c r="A38" s="55">
        <v>5</v>
      </c>
      <c r="B38" s="56" t="s">
        <v>327</v>
      </c>
      <c r="C38" s="56" t="s">
        <v>327</v>
      </c>
      <c r="D38" s="6" t="s">
        <v>211</v>
      </c>
      <c r="E38" s="6" t="s">
        <v>212</v>
      </c>
      <c r="F38" s="6" t="s">
        <v>25</v>
      </c>
      <c r="G38" s="3">
        <v>1943</v>
      </c>
      <c r="H38" s="6" t="s">
        <v>310</v>
      </c>
      <c r="I38" s="3"/>
      <c r="J38" s="61" t="s">
        <v>327</v>
      </c>
      <c r="K38" s="49"/>
      <c r="L38" s="58"/>
      <c r="M38" s="3">
        <v>0</v>
      </c>
      <c r="N38" s="3">
        <v>0</v>
      </c>
      <c r="O38" s="3">
        <v>6</v>
      </c>
      <c r="P38" s="3">
        <v>8</v>
      </c>
      <c r="Q38" s="3">
        <v>0</v>
      </c>
      <c r="R38" s="59">
        <v>0</v>
      </c>
      <c r="S38" s="51">
        <f t="shared" ref="S38:S39" si="7">SUBTOTAL(9,M38:R38)</f>
        <v>14</v>
      </c>
    </row>
    <row r="39" spans="1:21" x14ac:dyDescent="0.25">
      <c r="A39" s="55">
        <v>6</v>
      </c>
      <c r="B39" s="56" t="s">
        <v>327</v>
      </c>
      <c r="C39" s="56" t="s">
        <v>327</v>
      </c>
      <c r="D39" s="6" t="s">
        <v>316</v>
      </c>
      <c r="E39" s="6" t="s">
        <v>328</v>
      </c>
      <c r="F39" s="6" t="s">
        <v>305</v>
      </c>
      <c r="G39" s="3">
        <v>1943</v>
      </c>
      <c r="H39" s="6" t="s">
        <v>310</v>
      </c>
      <c r="I39" s="3"/>
      <c r="J39" s="61" t="s">
        <v>327</v>
      </c>
      <c r="K39" s="49"/>
      <c r="L39" s="58"/>
      <c r="M39" s="3">
        <v>0</v>
      </c>
      <c r="N39" s="3">
        <v>12</v>
      </c>
      <c r="O39" s="3">
        <v>8</v>
      </c>
      <c r="P39" s="3">
        <v>12</v>
      </c>
      <c r="Q39" s="3">
        <v>0</v>
      </c>
      <c r="R39" s="50">
        <v>0</v>
      </c>
      <c r="S39" s="51">
        <f t="shared" si="7"/>
        <v>32</v>
      </c>
    </row>
    <row r="40" spans="1:21" x14ac:dyDescent="0.25">
      <c r="A40" s="55">
        <v>24</v>
      </c>
      <c r="B40" s="56" t="s">
        <v>327</v>
      </c>
      <c r="C40" s="56" t="s">
        <v>327</v>
      </c>
      <c r="D40" s="6" t="s">
        <v>329</v>
      </c>
      <c r="E40" s="6" t="s">
        <v>330</v>
      </c>
      <c r="F40" s="6" t="s">
        <v>305</v>
      </c>
      <c r="G40" s="3">
        <v>1971</v>
      </c>
      <c r="H40" s="6" t="s">
        <v>304</v>
      </c>
      <c r="I40" s="3"/>
      <c r="J40" s="61" t="s">
        <v>327</v>
      </c>
      <c r="K40" s="49"/>
      <c r="L40" s="58"/>
      <c r="M40" s="3">
        <v>0</v>
      </c>
      <c r="N40" s="3">
        <v>1</v>
      </c>
      <c r="O40" s="3">
        <v>4</v>
      </c>
      <c r="P40" s="3">
        <v>5</v>
      </c>
      <c r="Q40" s="3">
        <v>0</v>
      </c>
      <c r="R40" s="50">
        <v>0</v>
      </c>
      <c r="S40" s="51">
        <f>SUBTOTAL(9,M40:R40)</f>
        <v>10</v>
      </c>
      <c r="T40" s="52"/>
      <c r="U40" s="53"/>
    </row>
    <row r="41" spans="1:21" ht="15.75" thickBot="1" x14ac:dyDescent="0.3">
      <c r="A41" s="62"/>
      <c r="B41" s="63"/>
      <c r="C41" s="63"/>
      <c r="D41" s="7"/>
      <c r="E41" s="7"/>
      <c r="F41" s="7"/>
      <c r="G41" s="4"/>
      <c r="H41" s="7"/>
      <c r="I41" s="4"/>
      <c r="J41" s="64"/>
      <c r="K41" s="65"/>
      <c r="L41" s="64"/>
      <c r="M41" s="4"/>
      <c r="N41" s="4"/>
      <c r="O41" s="4"/>
      <c r="P41" s="4"/>
      <c r="Q41" s="4"/>
      <c r="R41" s="66"/>
      <c r="S41" s="67"/>
      <c r="T41" s="52"/>
      <c r="U41" s="53"/>
    </row>
  </sheetData>
  <autoFilter ref="A2:U40">
    <sortState ref="A3:T43">
      <sortCondition ref="B2:B43"/>
    </sortState>
  </autoFilter>
  <mergeCells count="1">
    <mergeCell ref="A1:S1"/>
  </mergeCells>
  <pageMargins left="0.11811023622047245" right="0.11811023622047245" top="0.39370078740157483" bottom="0.3937007874015748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10.kolo prezentácia</vt:lpstr>
      <vt:lpstr>10.kolo výsledky </vt:lpstr>
      <vt:lpstr>10.kolo stopky</vt:lpstr>
      <vt:lpstr>DATA_KAT</vt:lpstr>
      <vt:lpstr>ostrix.sk</vt:lpstr>
      <vt:lpstr>BBL-2012_6.kolo_výsledky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2013-10-28T13:31:39Z</dcterms:modified>
</cp:coreProperties>
</file>